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6"/>
  <workbookPr codeName="EsteLivro" showPivotChartFilter="1"/>
  <mc:AlternateContent xmlns:mc="http://schemas.openxmlformats.org/markup-compatibility/2006">
    <mc:Choice Requires="x15">
      <x15ac:absPath xmlns:x15ac="http://schemas.microsoft.com/office/spreadsheetml/2010/11/ac" url="P:\G_EME_INFOESTAT\1_boletim_anteriores\000_outros anos\1_boletim_2017\12_Dezembro\pdf_excel\"/>
    </mc:Choice>
  </mc:AlternateContent>
  <xr:revisionPtr revIDLastSave="0" documentId="13_ncr:1_{3F34F8CE-CDBB-4865-89A1-CE73E3516DB2}" xr6:coauthVersionLast="36" xr6:coauthVersionMax="36" xr10:uidLastSave="{00000000-0000-0000-0000-000000000000}"/>
  <bookViews>
    <workbookView xWindow="9570" yWindow="0" windowWidth="6330" windowHeight="10695" tabRatio="762" xr2:uid="{00000000-000D-0000-FFFF-FFFF00000000}"/>
  </bookViews>
  <sheets>
    <sheet name="capa" sheetId="389" r:id="rId1"/>
    <sheet name="introducao" sheetId="6" r:id="rId2"/>
    <sheet name="fontes" sheetId="7" r:id="rId3"/>
    <sheet name="6populacao2" sheetId="806" r:id="rId4"/>
    <sheet name="7empregoINE2" sheetId="807" r:id="rId5"/>
    <sheet name="8desemprego_INE2" sheetId="808" r:id="rId6"/>
    <sheet name="9lay_off" sheetId="487" r:id="rId7"/>
    <sheet name="10desemprego_IEFP " sheetId="800" r:id="rId8"/>
    <sheet name="11desemprego_IEFP" sheetId="801" r:id="rId9"/>
    <sheet name="12fp_anexo C" sheetId="703" r:id="rId10"/>
    <sheet name="13empresarial" sheetId="809" r:id="rId11"/>
    <sheet name="14ganhos" sheetId="458" r:id="rId12"/>
    <sheet name="15salários" sheetId="502" r:id="rId13"/>
    <sheet name="16irct" sheetId="491" r:id="rId14"/>
    <sheet name="17acidentes" sheetId="810" r:id="rId15"/>
    <sheet name="18ssocial" sheetId="500" r:id="rId16"/>
    <sheet name="19ssocial " sheetId="501" r:id="rId17"/>
    <sheet name="20destaque" sheetId="711" r:id="rId18"/>
    <sheet name="21destaque" sheetId="564" r:id="rId19"/>
    <sheet name="22conceito" sheetId="26" r:id="rId20"/>
    <sheet name="23conceito" sheetId="27" r:id="rId21"/>
    <sheet name="contracapa" sheetId="28" r:id="rId22"/>
  </sheets>
  <externalReferences>
    <externalReference r:id="rId23"/>
  </externalReferences>
  <definedNames>
    <definedName name="_xlnm._FilterDatabase" localSheetId="7" hidden="1">'10desemprego_IEFP '!$C$3:$Q$27</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 '!$A$1:$S$76</definedName>
    <definedName name="_xlnm.Print_Area" localSheetId="8">'11desemprego_IEFP'!$A$1:$S$51</definedName>
    <definedName name="_xlnm.Print_Area" localSheetId="9">'12fp_anexo C'!$A$1:$L$45</definedName>
    <definedName name="_xlnm.Print_Area" localSheetId="10">'13empresarial'!$A$1:$Y$60</definedName>
    <definedName name="_xlnm.Print_Area" localSheetId="11">'14ganhos'!$A$1:$P$57</definedName>
    <definedName name="_xlnm.Print_Area" localSheetId="12">'15salários'!$A$1:$K$49</definedName>
    <definedName name="_xlnm.Print_Area" localSheetId="13">'16irct'!$A$1:$R$80</definedName>
    <definedName name="_xlnm.Print_Area" localSheetId="14">'17acidentes'!$A$1:$L$68</definedName>
    <definedName name="_xlnm.Print_Area" localSheetId="15">'18ssocial'!$A$1:$N$69</definedName>
    <definedName name="_xlnm.Print_Area" localSheetId="16">'19ssocial '!$A$1:$O$74</definedName>
    <definedName name="_xlnm.Print_Area" localSheetId="17">'20destaque'!$A$1:$S$73</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'6populacao2'!$A$1:$P$58</definedName>
    <definedName name="_xlnm.Print_Area" localSheetId="4">'7empregoINE2'!$A$1:$P$68</definedName>
    <definedName name="_xlnm.Print_Area" localSheetId="5">'8desemprego_INE2'!$A$1:$P$58</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9">#REF!</definedName>
    <definedName name="dgalsjdgAD" localSheetId="10">#REF!</definedName>
    <definedName name="dgalsjdgAD" localSheetId="14">#REF!</definedName>
    <definedName name="dgalsjdgAD" localSheetId="17">#REF!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 '!#REF!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 '!$A$1:$S$76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'!$A$1:$O$74</definedName>
    <definedName name="Z_5859C3A0_D6FB_40D9_B6C2_346CB5A63A0A_.wvu.PrintArea" localSheetId="17" hidden="1">'20destaque'!$A$1:$S$73</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'6populacao2'!$A$1:$P$57</definedName>
    <definedName name="Z_5859C3A0_D6FB_40D9_B6C2_346CB5A63A0A_.wvu.PrintArea" localSheetId="4" hidden="1">'7empregoINE2'!$A$1:$P$68</definedName>
    <definedName name="Z_5859C3A0_D6FB_40D9_B6C2_346CB5A63A0A_.wvu.PrintArea" localSheetId="5" hidden="1">'8desemprego_INE2'!$A$1:$P$58</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 '!$21:$21,'10desemprego_IEFP '!$48:$48,'10desemprego_IEFP '!$58:$64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'6populacao2'!#REF!,'6populacao2'!$30:$55,'6populacao2'!#REF!</definedName>
    <definedName name="Z_5859C3A0_D6FB_40D9_B6C2_346CB5A63A0A_.wvu.Rows" localSheetId="4" hidden="1">'7empregoINE2'!$40:$65,'7empregoINE2'!#REF!</definedName>
    <definedName name="Z_5859C3A0_D6FB_40D9_B6C2_346CB5A63A0A_.wvu.Rows" localSheetId="5" hidden="1">'8desemprego_INE2'!$37:$55,'8desemprego_INE2'!#REF!,'8desemprego_INE2'!#REF!,'8desemprego_INE2'!#REF!</definedName>
    <definedName name="Z_5859C3A0_D6FB_40D9_B6C2_346CB5A63A0A_.wvu.Rows" localSheetId="6" hidden="1">'9lay_off'!#REF!,'9lay_off'!#REF!,'9lay_off'!#REF!</definedName>
    <definedName name="Z_87E9DA1B_1CEB_458D_87A5_C4E38BAE485A_.wvu.Cols" localSheetId="7" hidden="1">'10desemprego_IEFP '!#REF!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 '!$A$1:$S$76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'!$A$1:$O$74</definedName>
    <definedName name="Z_87E9DA1B_1CEB_458D_87A5_C4E38BAE485A_.wvu.PrintArea" localSheetId="17" hidden="1">'20destaque'!$A$1:$S$73</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'6populacao2'!$A$1:$P$57</definedName>
    <definedName name="Z_87E9DA1B_1CEB_458D_87A5_C4E38BAE485A_.wvu.PrintArea" localSheetId="4" hidden="1">'7empregoINE2'!$A$1:$P$68</definedName>
    <definedName name="Z_87E9DA1B_1CEB_458D_87A5_C4E38BAE485A_.wvu.PrintArea" localSheetId="5" hidden="1">'8desemprego_INE2'!$A$1:$P$58</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 '!$21:$21,'10desemprego_IEFP '!$48:$48,'10desemprego_IEFP '!$58:$64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'6populacao2'!#REF!,'6populacao2'!$30:$55,'6populacao2'!#REF!</definedName>
    <definedName name="Z_87E9DA1B_1CEB_458D_87A5_C4E38BAE485A_.wvu.Rows" localSheetId="4" hidden="1">'7empregoINE2'!$40:$65,'7empregoINE2'!#REF!</definedName>
    <definedName name="Z_87E9DA1B_1CEB_458D_87A5_C4E38BAE485A_.wvu.Rows" localSheetId="5" hidden="1">'8desemprego_INE2'!$37:$55,'8desemprego_INE2'!#REF!,'8desemprego_INE2'!#REF!,'8desemprego_INE2'!#REF!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 '!$A$1:$S$76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'!$A$1:$O$74</definedName>
    <definedName name="Z_D8E90C30_C61D_40A7_989F_8651AA8E91E2_.wvu.PrintArea" localSheetId="17" hidden="1">'20destaque'!$A$1:$S$73</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'6populacao2'!$A$1:$P$57</definedName>
    <definedName name="Z_D8E90C30_C61D_40A7_989F_8651AA8E91E2_.wvu.PrintArea" localSheetId="4" hidden="1">'7empregoINE2'!$A$1:$P$68</definedName>
    <definedName name="Z_D8E90C30_C61D_40A7_989F_8651AA8E91E2_.wvu.PrintArea" localSheetId="5" hidden="1">'8desemprego_INE2'!$A$1:$P$58</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'6populacao2'!#REF!,'6populacao2'!$29:$55,'6populacao2'!#REF!,'6populacao2'!#REF!</definedName>
    <definedName name="Z_D8E90C30_C61D_40A7_989F_8651AA8E91E2_.wvu.Rows" localSheetId="4" hidden="1">'7empregoINE2'!$40:$65,'7empregoINE2'!#REF!</definedName>
    <definedName name="Z_D8E90C30_C61D_40A7_989F_8651AA8E91E2_.wvu.Rows" localSheetId="6" hidden="1">'9lay_off'!#REF!,'9lay_off'!#REF!,'9lay_off'!#REF!</definedName>
  </definedNames>
  <calcPr calcId="191029"/>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C57" i="810" l="1"/>
  <c r="Q10" i="491" l="1"/>
  <c r="P10" i="491"/>
  <c r="G10" i="491"/>
  <c r="F10" i="491"/>
  <c r="E10" i="491"/>
  <c r="M10" i="491"/>
  <c r="O10" i="491"/>
  <c r="P19" i="491" l="1"/>
  <c r="O19" i="491"/>
  <c r="N19" i="491"/>
  <c r="M19" i="491"/>
  <c r="L19" i="491"/>
  <c r="P18" i="491"/>
  <c r="N10" i="491"/>
  <c r="L10" i="491"/>
  <c r="J10" i="491"/>
  <c r="I10" i="491"/>
  <c r="H10" i="491"/>
  <c r="N42" i="808" l="1"/>
  <c r="L42" i="808"/>
  <c r="J42" i="808"/>
  <c r="H42" i="808"/>
  <c r="F42" i="808"/>
  <c r="N35" i="806"/>
  <c r="L35" i="806"/>
  <c r="J35" i="806"/>
  <c r="H35" i="806"/>
  <c r="F35" i="806"/>
  <c r="F48" i="807" l="1"/>
  <c r="J48" i="807"/>
  <c r="N48" i="807"/>
  <c r="H49" i="807"/>
  <c r="H52" i="807"/>
  <c r="H48" i="807"/>
  <c r="L48" i="807"/>
  <c r="F49" i="807"/>
  <c r="J49" i="807"/>
  <c r="F36" i="806"/>
  <c r="J36" i="806"/>
  <c r="N36" i="806"/>
  <c r="H37" i="806"/>
  <c r="L37" i="806"/>
  <c r="F38" i="806"/>
  <c r="J38" i="806"/>
  <c r="N38" i="806"/>
  <c r="H39" i="806"/>
  <c r="L39" i="806"/>
  <c r="F40" i="806"/>
  <c r="J40" i="806"/>
  <c r="N40" i="806"/>
  <c r="H41" i="806"/>
  <c r="L41" i="806"/>
  <c r="F42" i="806"/>
  <c r="J42" i="806"/>
  <c r="N42" i="806"/>
  <c r="H43" i="806"/>
  <c r="L43" i="806"/>
  <c r="F44" i="806"/>
  <c r="J44" i="806"/>
  <c r="N44" i="806"/>
  <c r="H45" i="806"/>
  <c r="L45" i="806"/>
  <c r="F46" i="806"/>
  <c r="J46" i="806"/>
  <c r="N46" i="806"/>
  <c r="H47" i="806"/>
  <c r="L47" i="806"/>
  <c r="F48" i="806"/>
  <c r="J48" i="806"/>
  <c r="N48" i="806"/>
  <c r="H49" i="806"/>
  <c r="L49" i="806"/>
  <c r="F50" i="806"/>
  <c r="J50" i="806"/>
  <c r="N50" i="806"/>
  <c r="H51" i="806"/>
  <c r="L51" i="806"/>
  <c r="F52" i="806"/>
  <c r="J52" i="806"/>
  <c r="N52" i="806"/>
  <c r="H53" i="806"/>
  <c r="L53" i="806"/>
  <c r="F54" i="806"/>
  <c r="J54" i="806"/>
  <c r="N54" i="806"/>
  <c r="H55" i="806"/>
  <c r="L55" i="806"/>
  <c r="H36" i="806"/>
  <c r="L36" i="806"/>
  <c r="F37" i="806"/>
  <c r="J37" i="806"/>
  <c r="N37" i="806"/>
  <c r="H38" i="806"/>
  <c r="L38" i="806"/>
  <c r="F39" i="806"/>
  <c r="J39" i="806"/>
  <c r="N39" i="806"/>
  <c r="H40" i="806"/>
  <c r="L40" i="806"/>
  <c r="F41" i="806"/>
  <c r="J41" i="806"/>
  <c r="N41" i="806"/>
  <c r="H42" i="806"/>
  <c r="L42" i="806"/>
  <c r="F43" i="806"/>
  <c r="J43" i="806"/>
  <c r="N43" i="806"/>
  <c r="H44" i="806"/>
  <c r="L44" i="806"/>
  <c r="F45" i="806"/>
  <c r="J45" i="806"/>
  <c r="N45" i="806"/>
  <c r="H46" i="806"/>
  <c r="L46" i="806"/>
  <c r="F47" i="806"/>
  <c r="J47" i="806"/>
  <c r="N47" i="806"/>
  <c r="H48" i="806"/>
  <c r="L48" i="806"/>
  <c r="F49" i="806"/>
  <c r="J49" i="806"/>
  <c r="N49" i="806"/>
  <c r="H50" i="806"/>
  <c r="L50" i="806"/>
  <c r="F51" i="806"/>
  <c r="J51" i="806"/>
  <c r="N51" i="806"/>
  <c r="H52" i="806"/>
  <c r="L52" i="806"/>
  <c r="F53" i="806"/>
  <c r="J53" i="806"/>
  <c r="N53" i="806"/>
  <c r="H54" i="806"/>
  <c r="L54" i="806"/>
  <c r="F55" i="806"/>
  <c r="J55" i="806"/>
  <c r="N55" i="806"/>
  <c r="F45" i="807"/>
  <c r="H45" i="807"/>
  <c r="J45" i="807"/>
  <c r="L45" i="807"/>
  <c r="N45" i="807"/>
  <c r="H46" i="807"/>
  <c r="L52" i="807"/>
  <c r="J55" i="807"/>
  <c r="N55" i="807"/>
  <c r="H56" i="807"/>
  <c r="L56" i="807"/>
  <c r="H58" i="807"/>
  <c r="L58" i="807"/>
  <c r="F59" i="807"/>
  <c r="J59" i="807"/>
  <c r="N59" i="807"/>
  <c r="F61" i="807"/>
  <c r="J61" i="807"/>
  <c r="N61" i="807"/>
  <c r="H62" i="807"/>
  <c r="L62" i="807"/>
  <c r="H64" i="807"/>
  <c r="L64" i="807"/>
  <c r="F65" i="807"/>
  <c r="J65" i="807"/>
  <c r="N65" i="807"/>
  <c r="J46" i="807"/>
  <c r="H55" i="807"/>
  <c r="L55" i="807"/>
  <c r="J56" i="807"/>
  <c r="N56" i="807"/>
  <c r="F58" i="807"/>
  <c r="J58" i="807"/>
  <c r="N58" i="807"/>
  <c r="H59" i="807"/>
  <c r="L59" i="807"/>
  <c r="H61" i="807"/>
  <c r="L61" i="807"/>
  <c r="F62" i="807"/>
  <c r="J62" i="807"/>
  <c r="N62" i="807"/>
  <c r="F64" i="807"/>
  <c r="J64" i="807"/>
  <c r="N64" i="807"/>
  <c r="H65" i="807"/>
  <c r="L65" i="807"/>
  <c r="F43" i="808"/>
  <c r="J43" i="808"/>
  <c r="N43" i="808"/>
  <c r="H44" i="808"/>
  <c r="L44" i="808"/>
  <c r="F45" i="808"/>
  <c r="J45" i="808"/>
  <c r="N45" i="808"/>
  <c r="H46" i="808"/>
  <c r="L46" i="808"/>
  <c r="F47" i="808"/>
  <c r="J47" i="808"/>
  <c r="N47" i="808"/>
  <c r="H48" i="808"/>
  <c r="L48" i="808"/>
  <c r="F49" i="808"/>
  <c r="J49" i="808"/>
  <c r="N49" i="808"/>
  <c r="H50" i="808"/>
  <c r="L50" i="808"/>
  <c r="F51" i="808"/>
  <c r="J51" i="808"/>
  <c r="N51" i="808"/>
  <c r="H52" i="808"/>
  <c r="L52" i="808"/>
  <c r="F53" i="808"/>
  <c r="J53" i="808"/>
  <c r="N53" i="808"/>
  <c r="H54" i="808"/>
  <c r="L54" i="808"/>
  <c r="F55" i="808"/>
  <c r="J55" i="808"/>
  <c r="N55" i="808"/>
  <c r="H43" i="808"/>
  <c r="L43" i="808"/>
  <c r="F44" i="808"/>
  <c r="J44" i="808"/>
  <c r="N44" i="808"/>
  <c r="H45" i="808"/>
  <c r="L45" i="808"/>
  <c r="F46" i="808"/>
  <c r="J46" i="808"/>
  <c r="N46" i="808"/>
  <c r="H47" i="808"/>
  <c r="L47" i="808"/>
  <c r="F48" i="808"/>
  <c r="J48" i="808"/>
  <c r="N48" i="808"/>
  <c r="H49" i="808"/>
  <c r="L49" i="808"/>
  <c r="F50" i="808"/>
  <c r="J50" i="808"/>
  <c r="N50" i="808"/>
  <c r="H51" i="808"/>
  <c r="L51" i="808"/>
  <c r="F52" i="808"/>
  <c r="J52" i="808"/>
  <c r="N52" i="808"/>
  <c r="H53" i="808"/>
  <c r="L53" i="808"/>
  <c r="F54" i="808"/>
  <c r="J54" i="808"/>
  <c r="N54" i="808"/>
  <c r="H55" i="808"/>
  <c r="L55" i="808"/>
  <c r="F46" i="807"/>
  <c r="L46" i="807"/>
  <c r="N46" i="807"/>
  <c r="F47" i="807"/>
  <c r="H47" i="807"/>
  <c r="J47" i="807"/>
  <c r="L47" i="807"/>
  <c r="N47" i="807"/>
  <c r="N49" i="807"/>
  <c r="H50" i="807"/>
  <c r="L50" i="807"/>
  <c r="F51" i="807"/>
  <c r="J51" i="807"/>
  <c r="N51" i="807"/>
  <c r="F53" i="807"/>
  <c r="J53" i="807"/>
  <c r="N53" i="807"/>
  <c r="H54" i="807"/>
  <c r="L54" i="807"/>
  <c r="F55" i="807"/>
  <c r="F57" i="807"/>
  <c r="J57" i="807"/>
  <c r="N57" i="807"/>
  <c r="H60" i="807"/>
  <c r="L60" i="807"/>
  <c r="F63" i="807"/>
  <c r="J63" i="807"/>
  <c r="N63" i="807"/>
  <c r="L49" i="807"/>
  <c r="F50" i="807"/>
  <c r="J50" i="807"/>
  <c r="N50" i="807"/>
  <c r="H51" i="807"/>
  <c r="L51" i="807"/>
  <c r="F52" i="807"/>
  <c r="J52" i="807"/>
  <c r="N52" i="807"/>
  <c r="H53" i="807"/>
  <c r="L53" i="807"/>
  <c r="F54" i="807"/>
  <c r="J54" i="807"/>
  <c r="N54" i="807"/>
  <c r="F56" i="807"/>
  <c r="H57" i="807"/>
  <c r="L57" i="807"/>
  <c r="F60" i="807"/>
  <c r="J60" i="807"/>
  <c r="N60" i="807"/>
  <c r="H63" i="807"/>
  <c r="L63" i="807"/>
  <c r="G40" i="808" l="1"/>
  <c r="G33" i="806"/>
  <c r="G43" i="807"/>
  <c r="I40" i="808"/>
  <c r="I43" i="807"/>
  <c r="I33" i="806"/>
  <c r="M40" i="808"/>
  <c r="M43" i="807"/>
  <c r="M33" i="806"/>
  <c r="K40" i="808"/>
  <c r="K33" i="806"/>
  <c r="K43" i="807"/>
  <c r="E40" i="808" l="1"/>
  <c r="E43" i="807"/>
  <c r="E33" i="806"/>
  <c r="E54" i="711" l="1"/>
  <c r="F54" i="711"/>
  <c r="G54" i="711"/>
  <c r="H54" i="711"/>
  <c r="I54" i="711"/>
  <c r="J54" i="711"/>
  <c r="K54" i="711"/>
  <c r="L54" i="711"/>
  <c r="M54" i="711"/>
  <c r="N54" i="711"/>
  <c r="O54" i="711"/>
  <c r="P54" i="711"/>
  <c r="E52" i="711"/>
  <c r="F52" i="711"/>
  <c r="G52" i="711"/>
  <c r="H52" i="711"/>
  <c r="I52" i="711"/>
  <c r="J52" i="711"/>
  <c r="K52" i="711"/>
  <c r="L52" i="711"/>
  <c r="M52" i="711"/>
  <c r="N52" i="711"/>
  <c r="O52" i="711"/>
  <c r="P52" i="711"/>
  <c r="E50" i="711"/>
  <c r="F50" i="711"/>
  <c r="G50" i="711"/>
  <c r="H50" i="711"/>
  <c r="I50" i="711"/>
  <c r="J50" i="711"/>
  <c r="K50" i="711"/>
  <c r="L50" i="711"/>
  <c r="M50" i="711"/>
  <c r="N50" i="711"/>
  <c r="O50" i="711"/>
  <c r="P50" i="711"/>
  <c r="Q54" i="711" l="1"/>
  <c r="Q52" i="711"/>
  <c r="Q16" i="801" l="1"/>
  <c r="Q50" i="711" s="1"/>
  <c r="Q72" i="800"/>
  <c r="Q71" i="800"/>
  <c r="Q70" i="800"/>
  <c r="Q66" i="800"/>
  <c r="Q65" i="800"/>
  <c r="Q49" i="800"/>
  <c r="G6" i="800"/>
  <c r="E6" i="800"/>
  <c r="C66" i="500" l="1"/>
  <c r="Q19" i="491" l="1"/>
  <c r="N27" i="458" l="1"/>
  <c r="M27" i="458"/>
  <c r="L27" i="458"/>
  <c r="K27" i="458"/>
  <c r="J27" i="458"/>
  <c r="I27" i="458"/>
  <c r="N26" i="458"/>
  <c r="M26" i="458"/>
  <c r="L26" i="458"/>
  <c r="K26" i="458"/>
  <c r="J26" i="458"/>
  <c r="I26" i="458"/>
  <c r="N25" i="458"/>
  <c r="M25" i="458"/>
  <c r="L25" i="458"/>
  <c r="K25" i="458"/>
  <c r="J25" i="458"/>
  <c r="I25" i="458"/>
  <c r="H27" i="458"/>
  <c r="H26" i="458"/>
  <c r="H25" i="458"/>
  <c r="N24" i="458"/>
  <c r="M24" i="458"/>
  <c r="L24" i="458"/>
  <c r="K24" i="458"/>
  <c r="J24" i="458"/>
  <c r="I24" i="458"/>
  <c r="H24" i="458"/>
  <c r="F47" i="491" l="1"/>
  <c r="G47" i="491"/>
  <c r="H47" i="491"/>
  <c r="I47" i="491"/>
  <c r="J47" i="491"/>
  <c r="K47" i="491"/>
  <c r="L47" i="491"/>
  <c r="M47" i="491"/>
  <c r="N47" i="491"/>
  <c r="O47" i="491"/>
  <c r="P47" i="491"/>
  <c r="Q47" i="491"/>
  <c r="E47" i="491"/>
  <c r="F53" i="491"/>
  <c r="G53" i="491"/>
  <c r="H53" i="491"/>
  <c r="I53" i="491"/>
  <c r="J53" i="491"/>
  <c r="K53" i="491"/>
  <c r="L53" i="491"/>
  <c r="M53" i="491"/>
  <c r="N53" i="491"/>
  <c r="O53" i="491"/>
  <c r="P53" i="491"/>
  <c r="Q53" i="491"/>
  <c r="E53" i="491"/>
  <c r="Q53" i="711" l="1"/>
  <c r="Q55" i="711"/>
  <c r="L67" i="501" l="1"/>
  <c r="K67" i="501"/>
  <c r="J67" i="501"/>
  <c r="I67" i="501"/>
  <c r="H67" i="501"/>
  <c r="G67" i="501"/>
  <c r="F67" i="501"/>
  <c r="E67" i="501"/>
  <c r="M67" i="501" l="1"/>
  <c r="K31" i="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K44" i="500" l="1"/>
  <c r="K7" i="500"/>
  <c r="I17" i="564" l="1"/>
  <c r="I14" i="564"/>
  <c r="I24" i="564"/>
  <c r="I30" i="564"/>
  <c r="I29" i="564"/>
  <c r="I31" i="564"/>
  <c r="I9" i="564"/>
  <c r="I15" i="564"/>
  <c r="I21" i="564"/>
  <c r="I36" i="564"/>
  <c r="I37" i="564"/>
  <c r="I27" i="564"/>
  <c r="I25" i="564"/>
  <c r="I11" i="564"/>
  <c r="I35" i="564"/>
  <c r="I20" i="564"/>
  <c r="I18" i="564"/>
  <c r="I12" i="564"/>
  <c r="I23" i="564"/>
  <c r="I26" i="564"/>
  <c r="I33" i="564"/>
  <c r="I13" i="564"/>
  <c r="I10" i="564"/>
  <c r="I34" i="564" l="1"/>
  <c r="I28" i="564"/>
  <c r="I22" i="564"/>
  <c r="I32" i="564"/>
  <c r="I39" i="564"/>
  <c r="I38" i="564"/>
  <c r="I19" i="564"/>
  <c r="I16" i="564"/>
  <c r="L35" i="7" l="1"/>
  <c r="D17" i="800" l="1"/>
  <c r="D21" i="800"/>
  <c r="D20" i="800"/>
  <c r="D19" i="800"/>
  <c r="D18" i="800"/>
  <c r="D48" i="800" l="1"/>
  <c r="D47" i="800" l="1"/>
  <c r="D46" i="800"/>
  <c r="D45" i="800"/>
  <c r="D44" i="800"/>
  <c r="AF9" i="500" l="1"/>
  <c r="AF11" i="500"/>
  <c r="AF13" i="500"/>
  <c r="AF15" i="500"/>
  <c r="AF17" i="500"/>
  <c r="AF19" i="500"/>
  <c r="AF21" i="500"/>
  <c r="AF23" i="500"/>
  <c r="AF25" i="500"/>
  <c r="AF27" i="500"/>
  <c r="AF10" i="500"/>
  <c r="AF12" i="500"/>
  <c r="AF14" i="500"/>
  <c r="AF16" i="500"/>
  <c r="AF18" i="500"/>
  <c r="AF20" i="500"/>
  <c r="AF22" i="500"/>
  <c r="AF24" i="500"/>
  <c r="AF26" i="500"/>
  <c r="AF8" i="500"/>
  <c r="AH8" i="500"/>
  <c r="AO8" i="500" s="1"/>
  <c r="AH10" i="500"/>
  <c r="AO10" i="500" s="1"/>
  <c r="AH12" i="500"/>
  <c r="AO12" i="500" s="1"/>
  <c r="AH14" i="500"/>
  <c r="AO14" i="500" s="1"/>
  <c r="AH16" i="500"/>
  <c r="AO16" i="500" s="1"/>
  <c r="AH18" i="500"/>
  <c r="AO18" i="500" s="1"/>
  <c r="AH20" i="500"/>
  <c r="AO20" i="500" s="1"/>
  <c r="AH22" i="500"/>
  <c r="AO22" i="500" s="1"/>
  <c r="AH24" i="500"/>
  <c r="AO24" i="500" s="1"/>
  <c r="AH26" i="500"/>
  <c r="AO26" i="500" s="1"/>
  <c r="AH9" i="500"/>
  <c r="AH11" i="500"/>
  <c r="AH13" i="500"/>
  <c r="AH15" i="500"/>
  <c r="AH17" i="500"/>
  <c r="AH19" i="500"/>
  <c r="AH21" i="500"/>
  <c r="AH23" i="500"/>
  <c r="AH25" i="500"/>
  <c r="AH27" i="500"/>
  <c r="P62" i="500"/>
  <c r="AE9" i="500"/>
  <c r="AE11" i="500"/>
  <c r="AE13" i="500"/>
  <c r="AE15" i="500"/>
  <c r="AE17" i="500"/>
  <c r="AE19" i="500"/>
  <c r="AE21" i="500"/>
  <c r="AE23" i="500"/>
  <c r="AE25" i="500"/>
  <c r="AE27" i="500"/>
  <c r="AG9" i="500"/>
  <c r="AN9" i="500" s="1"/>
  <c r="AG11" i="500"/>
  <c r="AN11" i="500" s="1"/>
  <c r="AG13" i="500"/>
  <c r="AN13" i="500" s="1"/>
  <c r="AG15" i="500"/>
  <c r="AN15" i="500" s="1"/>
  <c r="AG17" i="500"/>
  <c r="AN17" i="500" s="1"/>
  <c r="AG19" i="500"/>
  <c r="AN19" i="500" s="1"/>
  <c r="AG21" i="500"/>
  <c r="AN21" i="500" s="1"/>
  <c r="AG23" i="500"/>
  <c r="AN23" i="500" s="1"/>
  <c r="AG25" i="500"/>
  <c r="AN25" i="500" s="1"/>
  <c r="AG27" i="500"/>
  <c r="AN27" i="500" s="1"/>
  <c r="AE8" i="500"/>
  <c r="AE10" i="500"/>
  <c r="AE12" i="500"/>
  <c r="AE14" i="500"/>
  <c r="AE16" i="500"/>
  <c r="AE18" i="500"/>
  <c r="AE20" i="500"/>
  <c r="AE22" i="500"/>
  <c r="AE24" i="500"/>
  <c r="AE26" i="500"/>
  <c r="AG8" i="500"/>
  <c r="AN8" i="500" s="1"/>
  <c r="AG10" i="500"/>
  <c r="AN10" i="500" s="1"/>
  <c r="AG12" i="500"/>
  <c r="AN12" i="500" s="1"/>
  <c r="AG14" i="500"/>
  <c r="AN14" i="500" s="1"/>
  <c r="AG16" i="500"/>
  <c r="AN16" i="500" s="1"/>
  <c r="AG18" i="500"/>
  <c r="AN18" i="500" s="1"/>
  <c r="AG20" i="500"/>
  <c r="AN20" i="500" s="1"/>
  <c r="AG22" i="500"/>
  <c r="AN22" i="500" s="1"/>
  <c r="AG24" i="500"/>
  <c r="AN24" i="500" s="1"/>
  <c r="AG26" i="500"/>
  <c r="AN26" i="500" s="1"/>
  <c r="AO27" i="500" l="1"/>
  <c r="AO23" i="500"/>
  <c r="AO19" i="500"/>
  <c r="AO15" i="500"/>
  <c r="AO11" i="500"/>
  <c r="K43" i="500"/>
  <c r="K6" i="500"/>
  <c r="J44" i="500"/>
  <c r="AO25" i="500"/>
  <c r="AO21" i="500"/>
  <c r="AO17" i="500"/>
  <c r="AO13" i="500"/>
  <c r="AO9" i="500"/>
  <c r="E44" i="500"/>
  <c r="I44" i="500"/>
  <c r="G44" i="500"/>
  <c r="F44" i="500"/>
  <c r="H44" i="500"/>
  <c r="Q69" i="491" l="1"/>
  <c r="Q68" i="491"/>
  <c r="Q72" i="491"/>
  <c r="Q71" i="491"/>
  <c r="Q70" i="491"/>
</calcChain>
</file>

<file path=xl/sharedStrings.xml><?xml version="1.0" encoding="utf-8"?>
<sst xmlns="http://schemas.openxmlformats.org/spreadsheetml/2006/main" count="1558" uniqueCount="676">
  <si>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</si>
  <si>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</si>
  <si>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</si>
  <si>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</si>
  <si>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</si>
  <si>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</si>
  <si>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</si>
  <si>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</si>
  <si>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</si>
  <si>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</si>
  <si>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</si>
  <si>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</si>
  <si>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</si>
  <si>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</si>
  <si>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</si>
  <si>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</si>
  <si>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</si>
  <si>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</si>
  <si>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</si>
  <si>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</si>
  <si>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</si>
  <si>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</si>
  <si>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</si>
  <si>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</si>
  <si>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</si>
  <si>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</si>
  <si>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</si>
  <si>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</si>
  <si>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</si>
  <si>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</si>
  <si>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</si>
  <si>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</si>
  <si>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</si>
  <si>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</si>
  <si>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</si>
  <si>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</si>
  <si>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</si>
  <si>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</si>
  <si>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</si>
  <si>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</si>
  <si>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</si>
  <si>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</si>
  <si>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</si>
  <si>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</si>
  <si>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</si>
  <si>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</si>
  <si>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</si>
  <si>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</si>
  <si>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</si>
  <si>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</si>
  <si>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</si>
  <si>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</si>
  <si>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</si>
  <si>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</si>
  <si>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</si>
  <si>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</si>
  <si>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</si>
  <si>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</si>
  <si>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</si>
  <si>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</si>
  <si>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</si>
  <si>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</si>
  <si>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</si>
  <si>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</si>
  <si>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</si>
  <si>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</si>
  <si>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</si>
  <si>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</si>
  <si>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</si>
  <si>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</si>
  <si>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</si>
  <si>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</si>
  <si>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</si>
  <si>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</si>
  <si>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</si>
  <si>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</si>
  <si>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</si>
  <si>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</si>
  <si>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</si>
  <si>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</si>
  <si>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</si>
  <si>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</si>
  <si>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</si>
  <si>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</si>
  <si>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</si>
  <si>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</si>
  <si>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</si>
  <si>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</si>
  <si>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</si>
  <si>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</si>
  <si>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</si>
  <si>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</si>
  <si>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</si>
  <si>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</si>
  <si>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</si>
  <si>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</si>
  <si>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</si>
  <si>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</si>
  <si>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</si>
  <si>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</si>
  <si>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</si>
  <si>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</si>
  <si>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</si>
  <si>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</si>
  <si>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</si>
  <si>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</si>
  <si>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</si>
  <si>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</si>
  <si>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</si>
  <si>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</si>
  <si>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</si>
  <si>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</si>
  <si>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</si>
  <si>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</si>
  <si>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</si>
  <si>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</si>
  <si>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</si>
  <si>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</si>
  <si>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</si>
  <si>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</si>
  <si>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</si>
  <si>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</si>
  <si>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</si>
  <si>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</si>
  <si>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</si>
  <si>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</si>
  <si>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</si>
  <si>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</si>
  <si>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</si>
  <si>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</si>
  <si>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</si>
  <si>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</si>
  <si>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</si>
  <si>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</si>
  <si>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</si>
  <si>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</si>
  <si>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</si>
  <si>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</si>
  <si>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</si>
  <si>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</si>
  <si>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</si>
  <si>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</si>
  <si>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</si>
  <si>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</si>
  <si>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</si>
  <si>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</si>
  <si>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</si>
  <si>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</si>
  <si>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</si>
  <si>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</si>
  <si>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</si>
  <si>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</si>
  <si>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</si>
  <si>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</si>
  <si>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</si>
  <si>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</si>
  <si>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</si>
  <si>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</si>
  <si>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</si>
  <si>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</si>
  <si>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</si>
  <si>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</si>
  <si>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</si>
  <si>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</si>
  <si>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</si>
  <si>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</si>
  <si>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</si>
  <si>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</si>
  <si>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</si>
  <si>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</si>
  <si>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</si>
  <si>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</si>
  <si>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</si>
  <si>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</si>
  <si>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</si>
  <si>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</si>
  <si>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</si>
  <si>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</si>
  <si>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</si>
  <si>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</si>
  <si>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</si>
  <si>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</si>
  <si>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</si>
  <si>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</si>
  <si>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</si>
  <si>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</si>
  <si>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</si>
  <si>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</si>
  <si>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</si>
  <si>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</si>
  <si>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</si>
  <si>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</si>
  <si>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</si>
  <si>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</si>
  <si>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</si>
  <si>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</si>
  <si>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</si>
  <si>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</si>
  <si>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</si>
  <si>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</si>
  <si>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</si>
  <si>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</si>
  <si>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</si>
  <si>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</si>
  <si>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</si>
  <si>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</si>
  <si>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</si>
  <si>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</si>
  <si>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</si>
  <si>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</si>
  <si>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</si>
  <si>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</si>
  <si>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</si>
  <si>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</si>
  <si>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</si>
  <si>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</si>
  <si>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</si>
  <si>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</si>
  <si>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</si>
  <si>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</si>
  <si>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</si>
  <si>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</si>
  <si>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</si>
  <si>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</si>
  <si>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</si>
  <si>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</si>
  <si>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</si>
  <si>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</si>
  <si>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</si>
  <si>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</si>
  <si>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</si>
  <si>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</si>
  <si>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</si>
  <si>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</si>
  <si>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</si>
  <si>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</si>
  <si>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</si>
  <si>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</si>
  <si>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</si>
  <si>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</si>
  <si>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</si>
  <si>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</si>
  <si>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</si>
  <si>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</si>
  <si>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</si>
  <si>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</si>
  <si>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</si>
  <si>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</si>
  <si>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</si>
  <si>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</si>
  <si>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</si>
  <si>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</si>
  <si>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</si>
  <si>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</si>
  <si>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</si>
  <si>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</si>
  <si>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</si>
  <si>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</si>
  <si>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</si>
  <si>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</si>
  <si>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</si>
  <si>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</si>
  <si>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</si>
  <si>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</si>
  <si>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</si>
  <si>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</si>
  <si>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</si>
  <si>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</si>
  <si>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</si>
  <si>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</si>
  <si>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</si>
  <si>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</si>
  <si>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</si>
  <si>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</si>
  <si>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</si>
  <si>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</si>
  <si>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</si>
  <si>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</si>
  <si>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</si>
  <si>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</si>
  <si>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</si>
  <si>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</si>
  <si>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</si>
  <si>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</si>
  <si>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</si>
  <si>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</si>
  <si>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</si>
  <si>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</si>
  <si>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</si>
  <si>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</si>
  <si>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</si>
  <si>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</si>
  <si>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</si>
  <si>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</si>
  <si>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</si>
  <si>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</si>
  <si>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</si>
  <si>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</si>
  <si>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</si>
  <si>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</si>
  <si>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</si>
  <si>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</si>
  <si>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</si>
  <si>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</si>
  <si>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</si>
  <si>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</si>
  <si>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</si>
  <si>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</si>
  <si>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</si>
  <si>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</si>
  <si>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</si>
  <si>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</si>
  <si>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</si>
  <si>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</si>
  <si>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</si>
  <si>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</si>
  <si>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</si>
  <si>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</si>
  <si>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</si>
  <si>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</si>
  <si>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</si>
  <si>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</si>
  <si>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</si>
  <si>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</si>
  <si>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</si>
  <si>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</si>
  <si>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</si>
  <si>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</si>
  <si>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</si>
  <si>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</si>
  <si>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</si>
  <si>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</si>
  <si>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</si>
  <si>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</si>
  <si>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</si>
  <si>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</si>
  <si>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</si>
  <si>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</si>
  <si>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</si>
  <si>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</si>
  <si>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</si>
  <si>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</si>
  <si>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</si>
  <si>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</si>
  <si>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</si>
  <si>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</si>
  <si>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</si>
  <si>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</si>
  <si>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</si>
  <si>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</si>
  <si>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</si>
  <si>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</si>
  <si>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</si>
  <si>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</si>
  <si>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</si>
  <si>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</si>
  <si>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</si>
  <si>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</si>
  <si>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</si>
  <si>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</si>
  <si>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</si>
  <si>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</si>
  <si>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</si>
  <si>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</si>
  <si>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</si>
  <si>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</si>
  <si>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</si>
  <si>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</si>
  <si>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</si>
  <si>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</si>
  <si>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</si>
  <si>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</si>
  <si>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</si>
  <si>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</si>
  <si>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</si>
  <si>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</si>
  <si>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</si>
  <si>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</si>
  <si>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</si>
  <si>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</si>
  <si>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</si>
  <si>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</si>
  <si>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</si>
  <si>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</si>
  <si>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</si>
  <si>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</si>
  <si>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</si>
  <si>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</si>
  <si>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</si>
  <si>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</si>
  <si>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</si>
  <si>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</si>
  <si>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</si>
  <si>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</si>
  <si>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</si>
  <si>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</si>
  <si>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</si>
  <si>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</si>
  <si>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</si>
  <si>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</si>
  <si>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</si>
  <si>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</si>
  <si>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</si>
  <si>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</si>
  <si>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1/10/2014</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</si>
  <si>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</si>
  <si>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</si>
  <si>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</si>
  <si>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</si>
  <si>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</si>
  <si>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</si>
  <si>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</si>
  <si>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</si>
  <si>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</si>
  <si>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Tel. 21 595 33 59</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</si>
  <si>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</si>
  <si>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</si>
  <si>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</si>
  <si>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</si>
  <si>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</si>
  <si>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</si>
  <si>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</si>
  <si>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</si>
  <si>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</si>
  <si>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</si>
  <si>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</si>
  <si>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</si>
  <si>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</si>
  <si>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</si>
  <si>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</si>
  <si>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</si>
  <si>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</si>
  <si>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</si>
  <si>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</si>
  <si>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</si>
  <si>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</si>
  <si>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</si>
  <si>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</si>
  <si>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</si>
  <si>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</si>
  <si>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</si>
  <si>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</si>
  <si>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</si>
  <si>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</si>
  <si>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</si>
  <si>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</si>
  <si>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</si>
  <si>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</si>
  <si>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</si>
  <si>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</si>
  <si>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</si>
  <si>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</si>
  <si>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</si>
  <si>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</si>
  <si>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</si>
  <si>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</si>
  <si>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</si>
  <si>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</si>
  <si>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</si>
  <si>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</si>
  <si>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r>
      <t xml:space="preserve">Comércio </t>
    </r>
    <r>
      <rPr>
        <b/>
        <vertAlign val="superscript"/>
        <sz val="8"/>
        <color indexed="63"/>
        <rFont val="Arial"/>
        <family val="2"/>
      </rPr>
      <t>(2)</t>
    </r>
  </si>
  <si>
    <t xml:space="preserve">Construção </t>
  </si>
  <si>
    <r>
      <t>Indústria Transformadora</t>
    </r>
    <r>
      <rPr>
        <b/>
        <vertAlign val="superscript"/>
        <sz val="8"/>
        <color indexed="63"/>
        <rFont val="Arial"/>
        <family val="2"/>
      </rPr>
      <t xml:space="preserve"> (2)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</si>
  <si>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</si>
  <si>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Nota: a partir de maio de 2016, o INE inicia a publicação dos resultados dos Inquéritos Qualitativos de Conjuntura às Empresas com base em novas amostras.</t>
  </si>
  <si>
    <t>mm3m - média móvel de 3 meses.      vh - variação homóloga.      n.d. - não disponível</t>
  </si>
  <si>
    <t>Mulheres/Homens</t>
  </si>
  <si>
    <t>fonte: GEP/MTSSS, Relatório Único - Relatório Anual de Formação Contínua (Anexo C).</t>
  </si>
  <si>
    <t>e-mail: gep.dados@gep.mtsss.pt</t>
  </si>
  <si>
    <t>gep.dados@gep.mtsss.pt</t>
  </si>
  <si>
    <t>(percentagem; ajustada de sazonalidade)</t>
  </si>
  <si>
    <t>taxa de desemprego na União Europeia</t>
  </si>
  <si>
    <t>01/01/2017</t>
  </si>
  <si>
    <t>Dec.Lei 
86-B/2016
de 29/12</t>
  </si>
  <si>
    <r>
      <t>prestações familiares</t>
    </r>
    <r>
      <rPr>
        <b/>
        <vertAlign val="superscript"/>
        <sz val="10"/>
        <color rgb="FF333333"/>
        <rFont val="Arial"/>
        <family val="2"/>
      </rPr>
      <t xml:space="preserve"> (1)</t>
    </r>
  </si>
  <si>
    <t xml:space="preserve">Abril </t>
  </si>
  <si>
    <t>abril
2016</t>
  </si>
  <si>
    <t xml:space="preserve">  (c ) valores corrigidos em 31/01/2017.</t>
  </si>
  <si>
    <r>
      <t>jul.</t>
    </r>
    <r>
      <rPr>
        <vertAlign val="superscript"/>
        <sz val="8"/>
        <color indexed="63"/>
        <rFont val="Arial"/>
        <family val="2"/>
      </rPr>
      <t>(c)</t>
    </r>
  </si>
  <si>
    <t>Decisão de arbitragem obrigatória (DA)</t>
  </si>
  <si>
    <t>nota: separadas as "Decisões de arbitragem" em voluntárias e obrigatórias; nos boletins anteriores estavam todas classificadas em voluntárias.</t>
  </si>
  <si>
    <t>Total</t>
  </si>
  <si>
    <t>pensões</t>
  </si>
  <si>
    <r>
      <t>Medida extraordinária de apoio aos DLD</t>
    </r>
    <r>
      <rPr>
        <b/>
        <vertAlign val="superscript"/>
        <sz val="8"/>
        <color rgb="FF333333"/>
        <rFont val="Arial"/>
        <family val="2"/>
      </rPr>
      <t>(a)</t>
    </r>
  </si>
  <si>
    <r>
      <t>9</t>
    </r>
    <r>
      <rPr>
        <vertAlign val="superscript"/>
        <sz val="7"/>
        <color theme="3"/>
        <rFont val="Arial"/>
        <family val="2"/>
      </rPr>
      <t xml:space="preserve"> ( c)</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</si>
  <si>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</si>
  <si>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r>
      <t>jan.</t>
    </r>
    <r>
      <rPr>
        <b/>
        <vertAlign val="superscript"/>
        <sz val="8"/>
        <color indexed="63"/>
        <rFont val="Arial"/>
        <family val="2"/>
      </rPr>
      <t>( c)</t>
    </r>
  </si>
  <si>
    <t>outubro
2016</t>
  </si>
  <si>
    <t>Fazendo uma análise por sexo, na Zona Euro,  verifica-se que Eslovénia e a Grécia  são os países com a maior diferença, entre a taxa de desemprego das mulheres e dos homens.</t>
  </si>
  <si>
    <t>J. Atividades de informação e de comunicação</t>
  </si>
  <si>
    <t xml:space="preserve">          Formação profissional  </t>
  </si>
  <si>
    <t>mortais</t>
  </si>
  <si>
    <r>
      <t>outubro</t>
    </r>
    <r>
      <rPr>
        <b/>
        <sz val="9"/>
        <color indexed="63"/>
        <rFont val="Arial"/>
        <family val="2"/>
      </rPr>
      <t xml:space="preserve"> </t>
    </r>
    <r>
      <rPr>
        <b/>
        <vertAlign val="superscript"/>
        <sz val="9"/>
        <color indexed="63"/>
        <rFont val="Arial"/>
        <family val="2"/>
      </rPr>
      <t>(3)</t>
    </r>
  </si>
  <si>
    <t>(1) habitualmente designada por salário mínimo nacional.          (3) valores corrigidos em 31/10/2017</t>
  </si>
  <si>
    <t>(3) estes dados passaram a ser integrado na nova prestação social para a inclusão</t>
  </si>
  <si>
    <t xml:space="preserve">República Checa (2,7 %), Malta (3,5 %) e Alemanha (3,6 %) apresentam as taxas de desemprego mais baixas; a Grécia (20,6 %) e a Espanha (16,7 %) são os estados membros com valores  mais elevados. </t>
  </si>
  <si>
    <t>A taxa de desemprego para o grupo etário &lt;25 anos apresenta o valor mais baixo na Alemanha (6,6 %), registando o valor mais elevado na Grécia (40,2 %). Em Portugal,   regista-se   o  valor  de 25,6 %.</t>
  </si>
  <si>
    <t>Em Portugal a taxa de desemprego (8,5 %) registou uma variação de 2,1 p.p. em relação ao mês homólogo.</t>
  </si>
  <si>
    <r>
      <t xml:space="preserve">Em </t>
    </r>
    <r>
      <rPr>
        <b/>
        <sz val="8"/>
        <color indexed="63"/>
        <rFont val="Arial"/>
        <family val="2"/>
      </rPr>
      <t>outubro de 2017</t>
    </r>
    <r>
      <rPr>
        <sz val="8"/>
        <color indexed="63"/>
        <rFont val="Arial"/>
        <family val="2"/>
      </rPr>
      <t>, a taxa de desemprego na Zona Euro diminuiu para 8,8 % (era 8,9 %  em setembro de 2017 e 9,8 % em outubro de 2016);</t>
    </r>
  </si>
  <si>
    <t>Ignorado</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</si>
  <si>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</si>
  <si>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</si>
  <si>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</si>
  <si>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r>
      <t xml:space="preserve">taxa de atividade (%) </t>
    </r>
    <r>
      <rPr>
        <vertAlign val="superscript"/>
        <sz val="8"/>
        <color theme="3"/>
        <rFont val="Arial"/>
        <family val="2"/>
      </rPr>
      <t>(1)</t>
    </r>
  </si>
  <si>
    <t>população total com  15 e mais anos - nível de instrução completo</t>
  </si>
  <si>
    <t xml:space="preserve"> Nenhum nível de instrução</t>
  </si>
  <si>
    <t xml:space="preserve"> Básico - 1.º ciclo</t>
  </si>
  <si>
    <t xml:space="preserve"> Básico - 2.º ciclo</t>
  </si>
  <si>
    <t xml:space="preserve"> Básico - 3.º ciclo</t>
  </si>
  <si>
    <t xml:space="preserve"> Secundário </t>
  </si>
  <si>
    <t xml:space="preserve"> Superior</t>
  </si>
  <si>
    <t xml:space="preserve">trabalhadores por conta de outrem (TCO) - nível de instrução completo </t>
  </si>
  <si>
    <t>trabalhadores por conta de outrem</t>
  </si>
  <si>
    <t xml:space="preserve"> Secundário</t>
  </si>
  <si>
    <t xml:space="preserve"> Superior </t>
  </si>
  <si>
    <r>
      <t xml:space="preserve">população desempregada - nível de instrução completo e duração do desemprego </t>
    </r>
    <r>
      <rPr>
        <vertAlign val="superscript"/>
        <sz val="8"/>
        <color theme="1"/>
        <rFont val="Arial"/>
        <family val="2"/>
      </rPr>
      <t>(1)</t>
    </r>
  </si>
  <si>
    <t xml:space="preserve">desemprego total </t>
  </si>
  <si>
    <t xml:space="preserve"> - de longa duração</t>
  </si>
  <si>
    <t>remuneração média mensal base  - profissão</t>
  </si>
  <si>
    <t>Bra-gança</t>
  </si>
  <si>
    <t>Coim-bra</t>
  </si>
  <si>
    <t>Porta-legre</t>
  </si>
  <si>
    <t>Santa-rém</t>
  </si>
  <si>
    <t>Viana Castelo</t>
  </si>
  <si>
    <t>Repres. poder leg. e de órgãos exec., dirig., diret. e gestores executivos</t>
  </si>
  <si>
    <t>Repres.poder legisl.e de órg. exec.,dirig. super.adm. púb.,org.espec.,diret.e gest. empresas</t>
  </si>
  <si>
    <t>Diret.de serv.adm. e comerciais</t>
  </si>
  <si>
    <t>Diret.de prod.e de serviços espec.</t>
  </si>
  <si>
    <t xml:space="preserve">Diret.de hot.,restaur.e de out.serviços </t>
  </si>
  <si>
    <t>Especial.das ativ.intelet.e cientif.</t>
  </si>
  <si>
    <t>Especialistas das ciências físicas, matem., engen. e técnicas afins</t>
  </si>
  <si>
    <t>Profissionais de saúde</t>
  </si>
  <si>
    <t>Professores</t>
  </si>
  <si>
    <t xml:space="preserve">Espec. finanças,contab., organização adm., relações públicas e comerciais </t>
  </si>
  <si>
    <t>Especialistas em tecnologias de informação e comunicação (TIC)</t>
  </si>
  <si>
    <t>Especialistas em assuntos jurídicos, sociais, artísticos e culturais</t>
  </si>
  <si>
    <t>Técn. e prof. de nível intermédio</t>
  </si>
  <si>
    <t>Técnicos e profissões das ciências e engenharia, de nível intermédio</t>
  </si>
  <si>
    <t>Técnicos e prof., nível int.da saúde</t>
  </si>
  <si>
    <t>Téc.de nível intermédio, das áreas financ., admin. e dos negócios</t>
  </si>
  <si>
    <t>Técnicos de nível interm. dos serv. jurídicos, sociais, desp., culturais e sim.</t>
  </si>
  <si>
    <t xml:space="preserve">Técnicos das tecnologias de informação e comunicação </t>
  </si>
  <si>
    <t>Pessoal administrativo</t>
  </si>
  <si>
    <t xml:space="preserve">Emp. escritório, secretários em geral e operadores de proc. de dados </t>
  </si>
  <si>
    <t xml:space="preserve">Pessoal de apoio direto a clientes </t>
  </si>
  <si>
    <t>Oper. de dados, de contab., estatística, de serv. financ. e relac. com o registo</t>
  </si>
  <si>
    <t>Outro pessoal de apoio de tipo adm.</t>
  </si>
  <si>
    <t>Trab.dos serv.pessoais, de prot.e segur.e vendedores</t>
  </si>
  <si>
    <t>Trabalhadores dos serviços pessoais</t>
  </si>
  <si>
    <t>Vendedores</t>
  </si>
  <si>
    <t>Trab.dos cuidados pessoais e similares</t>
  </si>
  <si>
    <t>Pessoal dos serv.de proteção e seg.</t>
  </si>
  <si>
    <t>Agric.e trab.qualif.da agric.,da pesca e da floresta</t>
  </si>
  <si>
    <t>Agricult.e trab.qualif.da agricult.e prod.animal, orient.para o mercado</t>
  </si>
  <si>
    <t>Trab. qualificados da floresta, pesca e caça, orientados para o mercado</t>
  </si>
  <si>
    <t>Trab.qualif.da ind.,constr.e artific.</t>
  </si>
  <si>
    <t xml:space="preserve">Trab. qualificados da construção e sim., exceto eletricista </t>
  </si>
  <si>
    <t>Trab. qualificados da metalurgia, metalomecânica e similares</t>
  </si>
  <si>
    <t>Trab. qualif.da impressão, fabrico instr. precisão, joalheiros, artesãos e sim.</t>
  </si>
  <si>
    <t>Trab. qualificados eletricidade e eletrónica</t>
  </si>
  <si>
    <t xml:space="preserve">Trab. da transf. alimentos, madeira, vestuário e outras ind. e artesanato </t>
  </si>
  <si>
    <t>Oper.de inst.e máq.e trab.mont.</t>
  </si>
  <si>
    <t>Operadores de instal.fixas e máq.</t>
  </si>
  <si>
    <t>Trabalhadores da montagem</t>
  </si>
  <si>
    <t>Condut.de veículos e oper.equip.móveis</t>
  </si>
  <si>
    <t>Trabalhadores não qualificados</t>
  </si>
  <si>
    <t>Trabalhadores de limpeza</t>
  </si>
  <si>
    <t xml:space="preserve">Trab.n/qualif.agricult., prod.animal, pesca e floresta </t>
  </si>
  <si>
    <t>Trab.n/qualif. da indúst.ext., construç.,indúst.transf.e transp.</t>
  </si>
  <si>
    <t>Assistentes na prep.de refeições</t>
  </si>
  <si>
    <t>Vend.ambulante. (exceto de alim.) e prest.de serviços na rua</t>
  </si>
  <si>
    <t>Trab.dos resíd.de outros serv.element.</t>
  </si>
  <si>
    <t>Trab.sem profissão atribuida</t>
  </si>
  <si>
    <t>Outros trab.sem profissão atribuida</t>
  </si>
  <si>
    <r>
      <t xml:space="preserve">fonte:  GEP/MTSSS, Quadros de Pessoal.           </t>
    </r>
    <r>
      <rPr>
        <sz val="8"/>
        <color theme="7"/>
        <rFont val="Arial"/>
        <family val="2"/>
      </rPr>
      <t xml:space="preserve">Mais informação em:  </t>
    </r>
  </si>
  <si>
    <t>http://www.gep.mtsss.gov.pt</t>
  </si>
  <si>
    <t>Dec.Lei 
156/2017
de 28/12</t>
  </si>
  <si>
    <t>01/01/2018</t>
  </si>
  <si>
    <t>Dec.Lei 
144/2014
de 30/09</t>
  </si>
  <si>
    <t xml:space="preserve">  Acidentes de trabalho </t>
  </si>
  <si>
    <t>acidentes de trabalho - atividade económica</t>
  </si>
  <si>
    <t>não mortais</t>
  </si>
  <si>
    <t>A. Agricultura, produção animal, caça, flor.e pesca</t>
  </si>
  <si>
    <t>10 - Indústrias alimentares</t>
  </si>
  <si>
    <t>11 - Indústria das bebidas</t>
  </si>
  <si>
    <t>12 - Indústria do tabaco</t>
  </si>
  <si>
    <t>13 - Fabricação de têxteis</t>
  </si>
  <si>
    <t>14 - Indústria do vestuário</t>
  </si>
  <si>
    <t>15 - Indústria do couro e dos produtos do couro</t>
  </si>
  <si>
    <t>16 - Ind.madeira e cortiça exc.mob.;fab.cest.e espartaria</t>
  </si>
  <si>
    <t>17 - Fabricação de pasta, de papel, cartão e seus artigos</t>
  </si>
  <si>
    <t>18 - Impressão e reprodução de suportes gravados</t>
  </si>
  <si>
    <t>19 - Fab. coque, prod. petrolíferos refin.e agl. combust.</t>
  </si>
  <si>
    <t>20 - Fabricação prod. químicos e fibras sintét.ou artificiais</t>
  </si>
  <si>
    <t>21 - Fab. produtos farmac.de base e prep. farmacêuticas</t>
  </si>
  <si>
    <t>22 - Fab.de artigos de borracha e de matérias plásticas</t>
  </si>
  <si>
    <t>23 - Fabricação de outros produtos minerais não metálicos</t>
  </si>
  <si>
    <t>24 - Indústrias metalúrgicas de base</t>
  </si>
  <si>
    <t>25 - Fab. produtos metál., excepto máq. e equipamento</t>
  </si>
  <si>
    <t>26 - Fab. equip.informáticos, p/comunic. e eletrón.e ópticos</t>
  </si>
  <si>
    <t>27 - Fabricação de equipamento elétrico</t>
  </si>
  <si>
    <t>28 - Fabricação de máquinas e de equipamentos, n.e.</t>
  </si>
  <si>
    <t>29 - Fab. veíc.autom., reboq.,semi-reboq. e componentes</t>
  </si>
  <si>
    <t>30 - Fabricação de outro equipamento de transporte</t>
  </si>
  <si>
    <t>31 - Fabricação de mobiliário e de colchões</t>
  </si>
  <si>
    <t>32 - Outras indústrias transformadoras</t>
  </si>
  <si>
    <t>33 - Repar., manutenção e instal. máq. e equipamentos</t>
  </si>
  <si>
    <t>D. Eletricidade, gás, vapor, água quente/fria, ar frio</t>
  </si>
  <si>
    <t>E. Captação, tratramento, distrib.; san., despoluição</t>
  </si>
  <si>
    <t>G. Comércio grosso e retalho, repar. veíc. automóveis</t>
  </si>
  <si>
    <t>M. Ativ. consultoria, científicas, técnicas e similares</t>
  </si>
  <si>
    <t>N. Atividades administrativas e dos serviços de apoio</t>
  </si>
  <si>
    <t>O. Admin. pública e defesa; seg. social obrigatória</t>
  </si>
  <si>
    <t>Q. Atividades de saúde humana e apoio social</t>
  </si>
  <si>
    <t>R. Ativ. artísticas, espetáculos, desp. e recreativas</t>
  </si>
  <si>
    <t>T. Atividades das familias empregadoras</t>
  </si>
  <si>
    <t>U. Ativ. org. internacionais e out.inst.extra-territoriais</t>
  </si>
  <si>
    <t>Ignorados</t>
  </si>
  <si>
    <t>acidentes de trabalho - grupo etário</t>
  </si>
  <si>
    <t>Menos de 18 anos</t>
  </si>
  <si>
    <t>18 a 24 anos</t>
  </si>
  <si>
    <t>25 a 34 anos</t>
  </si>
  <si>
    <t>35 a 44 anos</t>
  </si>
  <si>
    <t>45 a 54 anos</t>
  </si>
  <si>
    <t>55 a 64 anos</t>
  </si>
  <si>
    <t>65 e + anos</t>
  </si>
  <si>
    <t xml:space="preserve">fonte: GEP/MTSSS, Acidentes de Trabalho.    </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</si>
  <si>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</si>
  <si>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</si>
  <si>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</si>
  <si>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</si>
  <si>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t>52-Vendedores</t>
  </si>
  <si>
    <t>93-Trab.n/qual. i.ext.,const.,i.transf. e transp.</t>
  </si>
  <si>
    <t>91-Trabalhadores de limpeza</t>
  </si>
  <si>
    <t xml:space="preserve">41-Emp. escrit., secret.e oper. proc. dados </t>
  </si>
  <si>
    <t>71-Trab.qualif.constr. e sim., exc.electric.</t>
  </si>
  <si>
    <t xml:space="preserve">  Cerveja  </t>
  </si>
  <si>
    <t xml:space="preserve">  Vinho  </t>
  </si>
  <si>
    <t xml:space="preserve">  Óleos e gorduras  </t>
  </si>
  <si>
    <t xml:space="preserve">  Combustíveis liquidos</t>
  </si>
  <si>
    <t xml:space="preserve">  Combustíveis e lubrificantes para equipamento de transporte pessoal  </t>
  </si>
  <si>
    <t xml:space="preserve">  Serviços de alojamento   </t>
  </si>
  <si>
    <t xml:space="preserve">  Transportes aéreos de passageiros  </t>
  </si>
  <si>
    <t xml:space="preserve">  Férias organizadas  </t>
  </si>
  <si>
    <t xml:space="preserve">  Seguros relacionados com os transportes   </t>
  </si>
  <si>
    <t xml:space="preserve">  Frutas  </t>
  </si>
  <si>
    <t xml:space="preserve">         … em novembro </t>
  </si>
  <si>
    <t>notas: dados sujeitos a atualizações; situação da base de dados a 30/novembro/2017</t>
  </si>
  <si>
    <t>notas: dados sujeitos a atualizações; situação da base de dados 1/dezembro/2017.</t>
  </si>
  <si>
    <t>notas: dados sujeitos a atualizações;   a partir de 2005 apenas são contabilizados beneficiários com lançamento cujo o motivo tenha sido "concessão normal".;  (a) DLD - Desempregados de Longa Duração".</t>
  </si>
  <si>
    <t>outubro de 2017</t>
  </si>
  <si>
    <t>:</t>
  </si>
  <si>
    <t>fonte:  Eurostat, dados extraídos em 30/11/2017.</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</si>
  <si>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</si>
  <si>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</si>
  <si>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</si>
  <si>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</si>
  <si>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</si>
  <si>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</si>
  <si>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</si>
  <si>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</si>
  <si>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</si>
  <si>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</si>
  <si>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</si>
  <si>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2016</t>
  </si>
  <si>
    <t>2017</t>
  </si>
  <si>
    <t>3.º trimestre</t>
  </si>
  <si>
    <t>4.º trimestre</t>
  </si>
  <si>
    <t>1.º trimestre</t>
  </si>
  <si>
    <t>2.º trimestre</t>
  </si>
  <si>
    <t>(3)</t>
  </si>
  <si>
    <r>
      <t>Subsídio vitalício</t>
    </r>
    <r>
      <rPr>
        <b/>
        <vertAlign val="superscript"/>
        <sz val="9"/>
        <color rgb="FF333333"/>
        <rFont val="Arial"/>
        <family val="2"/>
      </rPr>
      <t>( c)</t>
    </r>
  </si>
  <si>
    <t>notas: dados sujeitos a atualizações.</t>
  </si>
  <si>
    <t>( c) valores corrigidos em 26/01/2018.</t>
  </si>
  <si>
    <t>Zona Euro19</t>
  </si>
  <si>
    <t>nota: Reino Unido - Junho de 2017;  Hungria - Agosto de 2017.             : valor não disponível.       
Ordem dos países foi alterada (09/03/2020).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</si>
</sst>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8" formatCode="#,##0;###0;\-"/>
  </numFmts>
  <fonts count="14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vertAlign val="superscript"/>
      <sz val="7"/>
      <color theme="3"/>
      <name val="Arial"/>
      <family val="2"/>
    </font>
    <font>
      <b/>
      <sz val="8"/>
      <color rgb="FFFF0000"/>
      <name val="Arial"/>
      <family val="2"/>
    </font>
    <font>
      <b/>
      <vertAlign val="superscript"/>
      <sz val="8"/>
      <color rgb="FF333333"/>
      <name val="Arial"/>
      <family val="2"/>
    </font>
    <font>
      <sz val="6"/>
      <color indexed="63"/>
      <name val="Small Fonts"/>
      <family val="2"/>
    </font>
    <font>
      <sz val="8"/>
      <color theme="1"/>
      <name val="Arial"/>
      <family val="2"/>
    </font>
    <font>
      <b/>
      <sz val="8"/>
      <color theme="1"/>
      <name val="Arial"/>
      <family val="2"/>
    </font>
    <font>
      <sz val="8"/>
      <color rgb="FF008080"/>
      <name val="Arial"/>
      <family val="2"/>
    </font>
    <font>
      <b/>
      <vertAlign val="superscript"/>
      <sz val="9"/>
      <color indexed="63"/>
      <name val="Arial"/>
      <family val="2"/>
    </font>
    <font>
      <vertAlign val="superscript"/>
      <sz val="8"/>
      <color rgb="FF333333"/>
      <name val="Arial"/>
      <family val="2"/>
    </font>
    <font>
      <vertAlign val="superscript"/>
      <sz val="9"/>
      <color rgb="FF333333"/>
      <name val="Arial"/>
      <family val="2"/>
    </font>
    <font>
      <b/>
      <sz val="10"/>
      <color indexed="12"/>
      <name val="Arial"/>
      <family val="2"/>
    </font>
    <font>
      <vertAlign val="superscript"/>
      <sz val="8"/>
      <color theme="1"/>
      <name val="Arial"/>
      <family val="2"/>
    </font>
    <font>
      <b/>
      <sz val="9"/>
      <color theme="7"/>
      <name val="Arial"/>
      <family val="2"/>
    </font>
    <font>
      <b/>
      <sz val="9"/>
      <color rgb="FFCC0000"/>
      <name val="Arial"/>
      <family val="2"/>
    </font>
    <font>
      <b/>
      <sz val="9"/>
      <color indexed="20"/>
      <name val="Arial"/>
      <family val="2"/>
    </font>
    <font>
      <u/>
      <sz val="8"/>
      <color theme="7"/>
      <name val="Arial"/>
      <family val="2"/>
    </font>
    <font>
      <b/>
      <vertAlign val="superscript"/>
      <sz val="9"/>
      <color rgb="FF333333"/>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s>
  <borders count="86">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style="dashed">
        <color indexed="22"/>
      </left>
      <right/>
      <top style="thin">
        <color indexed="22"/>
      </top>
      <bottom/>
      <diagonal/>
    </border>
    <border>
      <left/>
      <right style="dashed">
        <color indexed="22"/>
      </right>
      <top style="thin">
        <color indexed="22"/>
      </top>
      <bottom/>
      <diagonal/>
    </border>
    <border>
      <left/>
      <right style="dashed">
        <color indexed="22"/>
      </right>
      <top/>
      <bottom/>
      <diagonal/>
    </border>
    <border>
      <left style="dashed">
        <color theme="0" tint="-0.24994659260841701"/>
      </left>
      <right/>
      <top/>
      <bottom style="thin">
        <color indexed="22"/>
      </bottom>
      <diagonal/>
    </border>
    <border>
      <left style="dashed">
        <color theme="0" tint="-0.24994659260841701"/>
      </left>
      <right/>
      <top style="thin">
        <color theme="0" tint="-0.24994659260841701"/>
      </top>
      <bottom style="thin">
        <color theme="0" tint="-0.24994659260841701"/>
      </bottom>
      <diagonal/>
    </border>
    <border>
      <left style="thin">
        <color theme="7"/>
      </left>
      <right/>
      <top style="thin">
        <color theme="7"/>
      </top>
      <bottom/>
      <diagonal/>
    </border>
    <border>
      <left/>
      <right style="thin">
        <color theme="7"/>
      </right>
      <top style="thin">
        <color theme="7"/>
      </top>
      <bottom/>
      <diagonal/>
    </border>
    <border>
      <left/>
      <right/>
      <top style="thin">
        <color indexed="22"/>
      </top>
      <bottom style="thin">
        <color theme="0" tint="-0.24994659260841701"/>
      </bottom>
      <diagonal/>
    </border>
    <border>
      <left style="thin">
        <color theme="7"/>
      </left>
      <right/>
      <top/>
      <bottom/>
      <diagonal/>
    </border>
  </borders>
  <cellStyleXfs count="317">
    <xf numFmtId="0" fontId="0" fillId="0" borderId="0" applyProtection="0"/>
    <xf numFmtId="0" fontId="31"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0" borderId="1" applyNumberFormat="0" applyFill="0" applyAlignment="0" applyProtection="0"/>
    <xf numFmtId="0" fontId="7"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7" fillId="16" borderId="4" applyNumberFormat="0" applyAlignment="0" applyProtection="0"/>
    <xf numFmtId="0" fontId="7" fillId="0" borderId="5" applyNumberFormat="0" applyFill="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7" fillId="4" borderId="0" applyNumberFormat="0" applyBorder="0" applyAlignment="0" applyProtection="0"/>
    <xf numFmtId="0" fontId="7" fillId="7" borderId="4" applyNumberFormat="0" applyAlignment="0" applyProtection="0"/>
    <xf numFmtId="44" fontId="7" fillId="0" borderId="0" applyFont="0" applyFill="0" applyBorder="0" applyAlignment="0" applyProtection="0"/>
    <xf numFmtId="0" fontId="7" fillId="3" borderId="0" applyNumberFormat="0" applyBorder="0" applyAlignment="0" applyProtection="0"/>
    <xf numFmtId="0" fontId="7" fillId="21" borderId="0" applyNumberFormat="0" applyBorder="0" applyAlignment="0" applyProtection="0"/>
    <xf numFmtId="0" fontId="41" fillId="0" borderId="0"/>
    <xf numFmtId="0" fontId="31" fillId="0" borderId="0"/>
    <xf numFmtId="0" fontId="31" fillId="0" borderId="0" applyProtection="0"/>
    <xf numFmtId="0" fontId="7" fillId="0" borderId="0"/>
    <xf numFmtId="0" fontId="7" fillId="22" borderId="6" applyNumberFormat="0" applyFont="0" applyAlignment="0" applyProtection="0"/>
    <xf numFmtId="0" fontId="7" fillId="16" borderId="7" applyNumberFormat="0" applyAlignment="0" applyProtection="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8" applyNumberFormat="0" applyFill="0" applyAlignment="0" applyProtection="0"/>
    <xf numFmtId="0" fontId="7" fillId="23" borderId="9" applyNumberFormat="0" applyAlignment="0" applyProtection="0"/>
    <xf numFmtId="43" fontId="31" fillId="0" borderId="0" applyFont="0" applyFill="0" applyBorder="0" applyAlignment="0" applyProtection="0"/>
    <xf numFmtId="0" fontId="42"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44" fillId="0" borderId="0" applyFont="0" applyFill="0" applyBorder="0" applyAlignment="0" applyProtection="0"/>
    <xf numFmtId="0" fontId="7" fillId="0" borderId="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applyProtection="0"/>
    <xf numFmtId="0" fontId="7" fillId="0" borderId="0"/>
    <xf numFmtId="0" fontId="7" fillId="0" borderId="0"/>
    <xf numFmtId="0" fontId="7" fillId="0" borderId="0"/>
    <xf numFmtId="0" fontId="7" fillId="0" borderId="0"/>
    <xf numFmtId="0" fontId="74" fillId="0" borderId="0"/>
    <xf numFmtId="0" fontId="96" fillId="0" borderId="0" applyNumberFormat="0" applyFill="0" applyBorder="0" applyAlignment="0" applyProtection="0">
      <alignment vertical="top"/>
      <protection locked="0"/>
    </xf>
    <xf numFmtId="0" fontId="6" fillId="0" borderId="0"/>
    <xf numFmtId="0" fontId="7" fillId="0" borderId="0" applyProtection="0"/>
    <xf numFmtId="0" fontId="7" fillId="0" borderId="0"/>
    <xf numFmtId="0" fontId="7" fillId="0" borderId="0"/>
    <xf numFmtId="0" fontId="103" fillId="0" borderId="55" applyNumberFormat="0" applyBorder="0" applyProtection="0">
      <alignment horizontal="center"/>
    </xf>
    <xf numFmtId="0" fontId="104" fillId="0" borderId="0" applyFill="0" applyBorder="0" applyProtection="0"/>
    <xf numFmtId="0" fontId="103" fillId="42" borderId="56" applyNumberFormat="0" applyBorder="0" applyProtection="0">
      <alignment horizontal="center"/>
    </xf>
    <xf numFmtId="0" fontId="105" fillId="0" borderId="0" applyNumberFormat="0" applyFill="0" applyProtection="0"/>
    <xf numFmtId="0" fontId="103" fillId="0" borderId="0" applyNumberFormat="0" applyFill="0" applyBorder="0" applyProtection="0">
      <alignment horizontal="left"/>
    </xf>
    <xf numFmtId="0" fontId="7"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0" borderId="1" applyNumberFormat="0" applyFill="0" applyAlignment="0" applyProtection="0"/>
    <xf numFmtId="0" fontId="7"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7" fillId="16" borderId="4" applyNumberFormat="0" applyAlignment="0" applyProtection="0"/>
    <xf numFmtId="0" fontId="7" fillId="0" borderId="5" applyNumberFormat="0" applyFill="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7" fillId="4" borderId="0" applyNumberFormat="0" applyBorder="0" applyAlignment="0" applyProtection="0"/>
    <xf numFmtId="0" fontId="7" fillId="7" borderId="4" applyNumberFormat="0" applyAlignment="0" applyProtection="0"/>
    <xf numFmtId="0" fontId="7" fillId="3" borderId="0" applyNumberFormat="0" applyBorder="0" applyAlignment="0" applyProtection="0"/>
    <xf numFmtId="0" fontId="7" fillId="21" borderId="0" applyNumberFormat="0" applyBorder="0" applyAlignment="0" applyProtection="0"/>
    <xf numFmtId="0" fontId="7" fillId="22" borderId="6" applyNumberFormat="0" applyFont="0" applyAlignment="0" applyProtection="0"/>
    <xf numFmtId="0" fontId="7" fillId="16" borderId="7" applyNumberFormat="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8" applyNumberFormat="0" applyFill="0" applyAlignment="0" applyProtection="0"/>
    <xf numFmtId="0" fontId="7" fillId="23" borderId="9" applyNumberFormat="0" applyAlignment="0" applyProtection="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7" fillId="0" borderId="0" applyFont="0" applyFill="0" applyBorder="0" applyAlignment="0" applyProtection="0"/>
    <xf numFmtId="43" fontId="7" fillId="0" borderId="0" applyFont="0" applyFill="0" applyBorder="0" applyAlignment="0" applyProtection="0"/>
    <xf numFmtId="175" fontId="7" fillId="0" borderId="0" applyFont="0" applyFill="0" applyBorder="0" applyAlignment="0" applyProtection="0"/>
    <xf numFmtId="176" fontId="7" fillId="0" borderId="0" applyFont="0" applyFill="0" applyBorder="0" applyAlignment="0" applyProtection="0"/>
    <xf numFmtId="176" fontId="5" fillId="0" borderId="0" applyFont="0" applyFill="0" applyBorder="0" applyAlignment="0" applyProtection="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9" fontId="122" fillId="0" borderId="0" applyFont="0" applyFill="0" applyBorder="0" applyAlignment="0" applyProtection="0"/>
    <xf numFmtId="0" fontId="96" fillId="0" borderId="0" applyNumberFormat="0" applyFill="0" applyBorder="0" applyAlignment="0" applyProtection="0">
      <alignment vertical="top"/>
      <protection locked="0"/>
    </xf>
    <xf numFmtId="176"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7" fillId="0" borderId="0"/>
  </cellStyleXfs>
  <cellXfs count="1696">
    <xf numFmtId="0" fontId="0" fillId="0" borderId="0" xfId="0"/>
    <xf numFmtId="0" fontId="0" fillId="0" borderId="0" xfId="0" applyBorder="1"/>
    <xf numFmtId="0" fontId="0" fillId="25" borderId="0" xfId="0" applyFill="1"/>
    <xf numFmtId="0" fontId="10" fillId="25" borderId="0" xfId="0" applyFont="1" applyFill="1" applyBorder="1"/>
    <xf numFmtId="0" fontId="0" fillId="25" borderId="0" xfId="0" applyFill="1" applyBorder="1"/>
    <xf numFmtId="0" fontId="12" fillId="25" borderId="0" xfId="0" applyFont="1" applyFill="1" applyBorder="1"/>
    <xf numFmtId="0" fontId="0" fillId="25" borderId="0" xfId="0" applyFill="1" applyAlignment="1">
      <alignment vertical="center"/>
    </xf>
    <xf numFmtId="0" fontId="0" fillId="0" borderId="0" xfId="0" applyAlignment="1">
      <alignment vertical="center"/>
    </xf>
    <xf numFmtId="0" fontId="15" fillId="25" borderId="0" xfId="0" applyFont="1" applyFill="1" applyBorder="1"/>
    <xf numFmtId="0" fontId="16" fillId="25" borderId="0" xfId="0" applyFont="1" applyFill="1" applyBorder="1"/>
    <xf numFmtId="0" fontId="16" fillId="25" borderId="0" xfId="0" applyFont="1" applyFill="1" applyBorder="1" applyAlignment="1">
      <alignment horizontal="center"/>
    </xf>
    <xf numFmtId="164" fontId="17" fillId="24" borderId="0" xfId="40" applyNumberFormat="1" applyFont="1" applyFill="1" applyBorder="1" applyAlignment="1">
      <alignment horizontal="center" wrapText="1"/>
    </xf>
    <xf numFmtId="0" fontId="16" fillId="24" borderId="0" xfId="40" applyFont="1" applyFill="1" applyBorder="1"/>
    <xf numFmtId="0" fontId="17" fillId="25" borderId="0" xfId="0" applyFont="1" applyFill="1" applyBorder="1"/>
    <xf numFmtId="0" fontId="0" fillId="25" borderId="0" xfId="0" applyFill="1" applyBorder="1" applyAlignment="1">
      <alignment vertical="center"/>
    </xf>
    <xf numFmtId="0" fontId="18" fillId="25" borderId="0" xfId="0" applyFont="1" applyFill="1" applyBorder="1"/>
    <xf numFmtId="0" fontId="14" fillId="25" borderId="0" xfId="0" applyFont="1" applyFill="1" applyBorder="1" applyAlignment="1">
      <alignment horizontal="left"/>
    </xf>
    <xf numFmtId="0" fontId="21" fillId="25" borderId="0" xfId="0" applyFont="1" applyFill="1" applyBorder="1" applyAlignment="1">
      <alignment horizontal="right"/>
    </xf>
    <xf numFmtId="164" fontId="23" fillId="25" borderId="0" xfId="0" applyNumberFormat="1" applyFont="1" applyFill="1" applyBorder="1" applyAlignment="1">
      <alignment horizontal="center"/>
    </xf>
    <xf numFmtId="164" fontId="17" fillId="25" borderId="0" xfId="40" applyNumberFormat="1" applyFont="1" applyFill="1" applyBorder="1" applyAlignment="1">
      <alignment horizontal="center" wrapText="1"/>
    </xf>
    <xf numFmtId="0" fontId="27" fillId="25" borderId="0" xfId="0" applyFont="1" applyFill="1" applyBorder="1" applyAlignment="1">
      <alignment horizontal="left"/>
    </xf>
    <xf numFmtId="0" fontId="21" fillId="25" borderId="0" xfId="0" applyFont="1" applyFill="1" applyBorder="1"/>
    <xf numFmtId="0" fontId="8" fillId="25" borderId="0" xfId="0" applyFont="1" applyFill="1" applyBorder="1"/>
    <xf numFmtId="0" fontId="24"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8" fillId="25" borderId="0" xfId="0" applyFont="1" applyFill="1" applyAlignment="1">
      <alignment readingOrder="1"/>
    </xf>
    <xf numFmtId="0" fontId="8" fillId="25" borderId="0" xfId="0" applyFont="1" applyFill="1" applyBorder="1" applyAlignment="1">
      <alignment readingOrder="1"/>
    </xf>
    <xf numFmtId="0" fontId="8" fillId="25" borderId="0" xfId="0" applyFont="1" applyFill="1" applyAlignment="1">
      <alignment readingOrder="2"/>
    </xf>
    <xf numFmtId="0" fontId="8" fillId="0" borderId="0" xfId="0" applyFont="1" applyAlignment="1">
      <alignment readingOrder="2"/>
    </xf>
    <xf numFmtId="0" fontId="17" fillId="25" borderId="0" xfId="0" applyFont="1" applyFill="1" applyBorder="1" applyAlignment="1">
      <alignment horizontal="center" vertical="top" readingOrder="1"/>
    </xf>
    <xf numFmtId="0" fontId="17" fillId="25" borderId="0" xfId="0" applyFont="1" applyFill="1" applyBorder="1" applyAlignment="1">
      <alignment horizontal="right" readingOrder="1"/>
    </xf>
    <xf numFmtId="0" fontId="17" fillId="25" borderId="0" xfId="0" applyFont="1" applyFill="1" applyBorder="1" applyAlignment="1">
      <alignment horizontal="justify" vertical="top" readingOrder="1"/>
    </xf>
    <xf numFmtId="0" fontId="16" fillId="25" borderId="0" xfId="0" applyFont="1" applyFill="1" applyBorder="1" applyAlignment="1">
      <alignment readingOrder="1"/>
    </xf>
    <xf numFmtId="0" fontId="16" fillId="24" borderId="0" xfId="40" applyFont="1" applyFill="1" applyBorder="1" applyAlignment="1">
      <alignment readingOrder="1"/>
    </xf>
    <xf numFmtId="0" fontId="17" fillId="25" borderId="0" xfId="0" applyFont="1" applyFill="1" applyBorder="1" applyAlignment="1">
      <alignment readingOrder="1"/>
    </xf>
    <xf numFmtId="0" fontId="16" fillId="25" borderId="0" xfId="0" applyFont="1" applyFill="1" applyBorder="1" applyAlignment="1">
      <alignment horizontal="center" readingOrder="1"/>
    </xf>
    <xf numFmtId="164" fontId="17" fillId="24" borderId="0" xfId="40" applyNumberFormat="1" applyFont="1" applyFill="1" applyBorder="1" applyAlignment="1">
      <alignment horizontal="center" readingOrder="1"/>
    </xf>
    <xf numFmtId="0" fontId="8" fillId="0" borderId="0" xfId="0" applyFont="1" applyAlignment="1">
      <alignment horizontal="right" readingOrder="2"/>
    </xf>
    <xf numFmtId="0" fontId="34" fillId="25" borderId="0" xfId="0" applyFont="1" applyFill="1" applyBorder="1"/>
    <xf numFmtId="0" fontId="16" fillId="24" borderId="0" xfId="40" applyFont="1" applyFill="1" applyBorder="1" applyAlignment="1">
      <alignment horizontal="left" indent="1"/>
    </xf>
    <xf numFmtId="0" fontId="17" fillId="25" borderId="0" xfId="0" applyFont="1" applyFill="1" applyBorder="1" applyAlignment="1">
      <alignment horizontal="center" vertical="center" readingOrder="1"/>
    </xf>
    <xf numFmtId="0" fontId="17" fillId="25" borderId="0" xfId="0" applyFont="1" applyFill="1" applyBorder="1" applyAlignment="1">
      <alignment vertical="center" readingOrder="1"/>
    </xf>
    <xf numFmtId="0" fontId="17" fillId="25" borderId="0" xfId="0" applyFont="1" applyFill="1" applyBorder="1" applyAlignment="1">
      <alignment horizontal="right" vertical="center" readingOrder="1"/>
    </xf>
    <xf numFmtId="0" fontId="35" fillId="25" borderId="0" xfId="0" applyFont="1" applyFill="1"/>
    <xf numFmtId="0" fontId="35" fillId="25" borderId="0" xfId="0" applyFont="1" applyFill="1" applyBorder="1"/>
    <xf numFmtId="0" fontId="36" fillId="25" borderId="0" xfId="0" applyFont="1" applyFill="1" applyBorder="1" applyAlignment="1">
      <alignment horizontal="left"/>
    </xf>
    <xf numFmtId="0" fontId="35" fillId="0" borderId="0" xfId="0" applyFont="1"/>
    <xf numFmtId="3" fontId="38" fillId="25" borderId="0" xfId="0" applyNumberFormat="1" applyFont="1" applyFill="1" applyBorder="1" applyAlignment="1">
      <alignment horizontal="center"/>
    </xf>
    <xf numFmtId="0" fontId="30" fillId="24" borderId="0" xfId="40" applyFont="1" applyFill="1" applyBorder="1"/>
    <xf numFmtId="0" fontId="0" fillId="0" borderId="0" xfId="0" applyFill="1"/>
    <xf numFmtId="164" fontId="0" fillId="25" borderId="0" xfId="0" applyNumberFormat="1" applyFill="1" applyBorder="1"/>
    <xf numFmtId="0" fontId="38" fillId="25" borderId="0" xfId="0" applyFont="1" applyFill="1" applyBorder="1" applyAlignment="1">
      <alignment horizontal="left"/>
    </xf>
    <xf numFmtId="3" fontId="40" fillId="25" borderId="0" xfId="0" applyNumberFormat="1" applyFont="1" applyFill="1" applyBorder="1" applyAlignment="1">
      <alignment horizontal="center"/>
    </xf>
    <xf numFmtId="3" fontId="38" fillId="25" borderId="0" xfId="0" applyNumberFormat="1" applyFont="1" applyFill="1" applyBorder="1" applyAlignment="1">
      <alignment horizontal="right"/>
    </xf>
    <xf numFmtId="0" fontId="35" fillId="25" borderId="0" xfId="0" applyFont="1" applyFill="1" applyAlignment="1">
      <alignment vertical="center"/>
    </xf>
    <xf numFmtId="0" fontId="38" fillId="25" borderId="0" xfId="0" applyFont="1" applyFill="1" applyBorder="1" applyAlignment="1">
      <alignment horizontal="left" vertical="center"/>
    </xf>
    <xf numFmtId="0" fontId="36" fillId="25" borderId="0" xfId="0" applyFont="1" applyFill="1" applyBorder="1" applyAlignment="1">
      <alignment horizontal="left" vertical="center"/>
    </xf>
    <xf numFmtId="3" fontId="38" fillId="25" borderId="0" xfId="0" applyNumberFormat="1" applyFont="1" applyFill="1" applyBorder="1" applyAlignment="1">
      <alignment horizontal="right" vertical="center"/>
    </xf>
    <xf numFmtId="0" fontId="35" fillId="0" borderId="0" xfId="0" applyFont="1" applyAlignment="1">
      <alignment vertical="center"/>
    </xf>
    <xf numFmtId="3" fontId="17" fillId="25" borderId="0" xfId="0" applyNumberFormat="1" applyFont="1" applyFill="1" applyBorder="1" applyAlignment="1">
      <alignment horizontal="right"/>
    </xf>
    <xf numFmtId="0" fontId="37" fillId="25" borderId="0" xfId="0" applyFont="1" applyFill="1" applyBorder="1"/>
    <xf numFmtId="0" fontId="32" fillId="25" borderId="0" xfId="0" applyFont="1" applyFill="1"/>
    <xf numFmtId="0" fontId="32" fillId="25" borderId="0" xfId="0" applyFont="1" applyFill="1" applyBorder="1"/>
    <xf numFmtId="0" fontId="32" fillId="0" borderId="0" xfId="0" applyFont="1"/>
    <xf numFmtId="3" fontId="21" fillId="25" borderId="0" xfId="0" applyNumberFormat="1" applyFont="1" applyFill="1"/>
    <xf numFmtId="0" fontId="34" fillId="24" borderId="0" xfId="40" applyFont="1" applyFill="1" applyBorder="1" applyAlignment="1">
      <alignment horizontal="left" vertical="center" indent="1"/>
    </xf>
    <xf numFmtId="3" fontId="21" fillId="25" borderId="0" xfId="0" applyNumberFormat="1" applyFont="1" applyFill="1" applyBorder="1" applyAlignment="1">
      <alignment horizontal="right"/>
    </xf>
    <xf numFmtId="0" fontId="18" fillId="25" borderId="0" xfId="0" applyFont="1" applyFill="1" applyBorder="1" applyAlignment="1">
      <alignment vertical="center"/>
    </xf>
    <xf numFmtId="0" fontId="39" fillId="25" borderId="0" xfId="0" applyFont="1" applyFill="1" applyBorder="1" applyAlignment="1">
      <alignment horizontal="justify" vertical="center" readingOrder="1"/>
    </xf>
    <xf numFmtId="0" fontId="37" fillId="25" borderId="0" xfId="0" applyFont="1" applyFill="1" applyBorder="1" applyAlignment="1">
      <alignment vertical="center"/>
    </xf>
    <xf numFmtId="3" fontId="17" fillId="25" borderId="0" xfId="0" applyNumberFormat="1" applyFont="1" applyFill="1" applyBorder="1"/>
    <xf numFmtId="3" fontId="21" fillId="25" borderId="0" xfId="0" applyNumberFormat="1" applyFont="1" applyFill="1" applyBorder="1"/>
    <xf numFmtId="3" fontId="8" fillId="25" borderId="0" xfId="0" applyNumberFormat="1" applyFont="1" applyFill="1" applyBorder="1"/>
    <xf numFmtId="0" fontId="20" fillId="25" borderId="0" xfId="0" applyFont="1" applyFill="1" applyBorder="1" applyAlignment="1">
      <alignment vertical="center"/>
    </xf>
    <xf numFmtId="0" fontId="9" fillId="25" borderId="0" xfId="0" applyFont="1" applyFill="1" applyBorder="1" applyAlignment="1">
      <alignment vertical="center"/>
    </xf>
    <xf numFmtId="0" fontId="35" fillId="25" borderId="0" xfId="0" applyFont="1" applyFill="1" applyBorder="1" applyAlignment="1">
      <alignment vertical="center"/>
    </xf>
    <xf numFmtId="164" fontId="17" fillId="26" borderId="0" xfId="40" applyNumberFormat="1" applyFont="1" applyFill="1" applyBorder="1" applyAlignment="1">
      <alignment horizontal="center" wrapText="1"/>
    </xf>
    <xf numFmtId="1" fontId="16" fillId="24" borderId="0" xfId="40" applyNumberFormat="1" applyFont="1" applyFill="1" applyBorder="1" applyAlignment="1">
      <alignment horizontal="center" wrapText="1"/>
    </xf>
    <xf numFmtId="1" fontId="16" fillId="24" borderId="12" xfId="40" applyNumberFormat="1" applyFont="1" applyFill="1" applyBorder="1" applyAlignment="1">
      <alignment horizontal="center" wrapText="1"/>
    </xf>
    <xf numFmtId="0" fontId="34" fillId="24" borderId="0" xfId="40" applyFont="1" applyFill="1" applyBorder="1"/>
    <xf numFmtId="167" fontId="17" fillId="24" borderId="0" xfId="40" applyNumberFormat="1" applyFont="1" applyFill="1" applyBorder="1" applyAlignment="1">
      <alignment horizontal="center" wrapText="1"/>
    </xf>
    <xf numFmtId="164" fontId="21" fillId="27" borderId="0" xfId="40" applyNumberFormat="1" applyFont="1" applyFill="1" applyBorder="1" applyAlignment="1">
      <alignment horizontal="center" wrapText="1"/>
    </xf>
    <xf numFmtId="3" fontId="17" fillId="27" borderId="0" xfId="40" applyNumberFormat="1" applyFont="1" applyFill="1" applyBorder="1" applyAlignment="1">
      <alignment horizontal="right" wrapText="1"/>
    </xf>
    <xf numFmtId="3" fontId="16" fillId="24" borderId="0" xfId="40" applyNumberFormat="1" applyFont="1" applyFill="1" applyBorder="1" applyAlignment="1">
      <alignment horizontal="right" wrapText="1"/>
    </xf>
    <xf numFmtId="0" fontId="34" fillId="24" borderId="0" xfId="40" applyFont="1" applyFill="1" applyBorder="1" applyAlignment="1">
      <alignment wrapText="1"/>
    </xf>
    <xf numFmtId="0" fontId="21" fillId="24" borderId="0" xfId="40" applyFont="1" applyFill="1" applyBorder="1"/>
    <xf numFmtId="0" fontId="47" fillId="24" borderId="0" xfId="40" applyFont="1" applyFill="1" applyBorder="1" applyAlignment="1">
      <alignment wrapText="1"/>
    </xf>
    <xf numFmtId="0" fontId="61" fillId="25" borderId="0" xfId="0" applyFont="1" applyFill="1"/>
    <xf numFmtId="0" fontId="0" fillId="0" borderId="0" xfId="0"/>
    <xf numFmtId="0" fontId="17" fillId="24" borderId="0" xfId="40" applyFont="1" applyFill="1" applyBorder="1" applyAlignment="1">
      <alignment horizontal="left"/>
    </xf>
    <xf numFmtId="0" fontId="21" fillId="24" borderId="0" xfId="40" applyFont="1" applyFill="1" applyBorder="1" applyAlignment="1">
      <alignment horizontal="left" indent="1"/>
    </xf>
    <xf numFmtId="0" fontId="16"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5" fillId="25" borderId="0" xfId="51" applyFont="1" applyFill="1" applyBorder="1"/>
    <xf numFmtId="49" fontId="16" fillId="25" borderId="12" xfId="51" applyNumberFormat="1" applyFont="1" applyFill="1" applyBorder="1" applyAlignment="1">
      <alignment horizontal="center" vertical="center" wrapText="1"/>
    </xf>
    <xf numFmtId="49" fontId="0" fillId="25" borderId="0" xfId="51" applyNumberFormat="1" applyFont="1" applyFill="1"/>
    <xf numFmtId="0" fontId="16" fillId="24" borderId="0" xfId="61" applyFont="1" applyFill="1" applyBorder="1" applyAlignment="1">
      <alignment horizontal="left" indent="1"/>
    </xf>
    <xf numFmtId="0" fontId="18" fillId="26" borderId="0" xfId="51" applyFont="1" applyFill="1"/>
    <xf numFmtId="0" fontId="17" fillId="24" borderId="0" xfId="61" applyFont="1" applyFill="1" applyBorder="1" applyAlignment="1">
      <alignment horizontal="left" indent="1"/>
    </xf>
    <xf numFmtId="4" fontId="17" fillId="27" borderId="0" xfId="61" applyNumberFormat="1" applyFont="1" applyFill="1" applyBorder="1" applyAlignment="1">
      <alignment horizontal="right" wrapText="1" indent="4"/>
    </xf>
    <xf numFmtId="0" fontId="18" fillId="0" borderId="0" xfId="51" applyFont="1"/>
    <xf numFmtId="0" fontId="29" fillId="26" borderId="0" xfId="51" applyFont="1" applyFill="1"/>
    <xf numFmtId="0" fontId="29" fillId="0" borderId="0" xfId="51" applyFont="1"/>
    <xf numFmtId="0" fontId="48" fillId="26" borderId="0" xfId="51" applyFont="1" applyFill="1" applyAlignment="1">
      <alignment horizontal="center"/>
    </xf>
    <xf numFmtId="0" fontId="48" fillId="0" borderId="0" xfId="51" applyFont="1" applyAlignment="1">
      <alignment horizontal="center"/>
    </xf>
    <xf numFmtId="0" fontId="7" fillId="26" borderId="0" xfId="51" applyFont="1" applyFill="1"/>
    <xf numFmtId="0" fontId="7" fillId="0" borderId="0" xfId="51" applyFont="1"/>
    <xf numFmtId="0" fontId="46" fillId="26" borderId="0" xfId="51" applyFont="1" applyFill="1"/>
    <xf numFmtId="0" fontId="46" fillId="0" borderId="0" xfId="51" applyFont="1"/>
    <xf numFmtId="0" fontId="69" fillId="26" borderId="0" xfId="51" applyFont="1" applyFill="1"/>
    <xf numFmtId="0" fontId="69" fillId="0" borderId="0" xfId="51" applyFont="1"/>
    <xf numFmtId="0" fontId="61" fillId="26" borderId="0" xfId="51" applyFont="1" applyFill="1"/>
    <xf numFmtId="0" fontId="61" fillId="25" borderId="0" xfId="51" applyFont="1" applyFill="1"/>
    <xf numFmtId="0" fontId="61" fillId="0" borderId="0" xfId="51" applyFont="1"/>
    <xf numFmtId="0" fontId="7" fillId="24" borderId="0" xfId="61" applyFont="1" applyFill="1" applyBorder="1" applyAlignment="1">
      <alignment horizontal="left" indent="1"/>
    </xf>
    <xf numFmtId="0" fontId="21" fillId="24" borderId="0" xfId="61" applyFont="1" applyFill="1" applyBorder="1" applyAlignment="1">
      <alignment horizontal="left" indent="1"/>
    </xf>
    <xf numFmtId="1" fontId="21" fillId="24" borderId="0" xfId="61" applyNumberFormat="1" applyFont="1" applyFill="1" applyBorder="1" applyAlignment="1">
      <alignment horizontal="center" wrapText="1"/>
    </xf>
    <xf numFmtId="165" fontId="21" fillId="24" borderId="0" xfId="61" applyNumberFormat="1" applyFont="1" applyFill="1" applyBorder="1" applyAlignment="1">
      <alignment horizontal="center" wrapText="1"/>
    </xf>
    <xf numFmtId="0" fontId="14" fillId="25" borderId="0" xfId="51" applyFont="1" applyFill="1"/>
    <xf numFmtId="0" fontId="14" fillId="0" borderId="0" xfId="51" applyFont="1"/>
    <xf numFmtId="0" fontId="39" fillId="24" borderId="0" xfId="61" applyFont="1" applyFill="1" applyBorder="1"/>
    <xf numFmtId="0" fontId="16" fillId="24" borderId="0" xfId="61" applyFont="1" applyFill="1" applyBorder="1"/>
    <xf numFmtId="0" fontId="7" fillId="25" borderId="0" xfId="62" applyFill="1"/>
    <xf numFmtId="0" fontId="7" fillId="0" borderId="0" xfId="62"/>
    <xf numFmtId="0" fontId="7" fillId="25" borderId="0" xfId="62" applyFill="1" applyBorder="1"/>
    <xf numFmtId="0" fontId="18" fillId="25" borderId="0" xfId="62" applyFont="1" applyFill="1" applyBorder="1"/>
    <xf numFmtId="0" fontId="7" fillId="25" borderId="0" xfId="62" applyFill="1" applyAlignment="1">
      <alignment vertical="center"/>
    </xf>
    <xf numFmtId="0" fontId="7" fillId="25" borderId="0" xfId="62" applyFill="1" applyBorder="1" applyAlignment="1">
      <alignment vertical="center"/>
    </xf>
    <xf numFmtId="0" fontId="7" fillId="0" borderId="0" xfId="62" applyAlignment="1">
      <alignment vertical="center"/>
    </xf>
    <xf numFmtId="0" fontId="17" fillId="25" borderId="0" xfId="62" applyFont="1" applyFill="1" applyBorder="1" applyAlignment="1">
      <alignment vertical="center"/>
    </xf>
    <xf numFmtId="0" fontId="15" fillId="25" borderId="0" xfId="62" applyFont="1" applyFill="1" applyBorder="1"/>
    <xf numFmtId="0" fontId="10" fillId="25" borderId="0" xfId="62" applyFont="1" applyFill="1" applyBorder="1"/>
    <xf numFmtId="0" fontId="17" fillId="25" borderId="0" xfId="62" applyFont="1" applyFill="1" applyBorder="1"/>
    <xf numFmtId="0" fontId="18" fillId="25" borderId="0" xfId="62" applyFont="1" applyFill="1"/>
    <xf numFmtId="0" fontId="18" fillId="0" borderId="0" xfId="62" applyFont="1"/>
    <xf numFmtId="167" fontId="17" fillId="25" borderId="0" xfId="62" applyNumberFormat="1" applyFont="1" applyFill="1" applyBorder="1" applyAlignment="1">
      <alignment horizontal="center"/>
    </xf>
    <xf numFmtId="167" fontId="17" fillId="25" borderId="0" xfId="62" applyNumberFormat="1" applyFont="1" applyFill="1" applyBorder="1" applyAlignment="1">
      <alignment horizontal="right" indent="2"/>
    </xf>
    <xf numFmtId="0" fontId="45" fillId="25" borderId="0" xfId="62" applyFont="1" applyFill="1" applyBorder="1" applyAlignment="1">
      <alignment horizontal="left" vertical="center"/>
    </xf>
    <xf numFmtId="0" fontId="8" fillId="25" borderId="0" xfId="62" applyFont="1" applyFill="1" applyBorder="1"/>
    <xf numFmtId="164" fontId="21" fillId="25" borderId="0" xfId="40" applyNumberFormat="1" applyFont="1" applyFill="1" applyBorder="1" applyAlignment="1">
      <alignment horizontal="right" wrapText="1"/>
    </xf>
    <xf numFmtId="167" fontId="57" fillId="24" borderId="0" xfId="40" applyNumberFormat="1" applyFont="1" applyFill="1" applyBorder="1" applyAlignment="1">
      <alignment horizontal="center" wrapText="1"/>
    </xf>
    <xf numFmtId="164" fontId="16" fillId="24" borderId="0" xfId="40" applyNumberFormat="1" applyFont="1" applyFill="1" applyBorder="1" applyAlignment="1">
      <alignment horizontal="right" wrapText="1" indent="2"/>
    </xf>
    <xf numFmtId="0" fontId="21" fillId="24" borderId="0" xfId="40" applyFont="1" applyFill="1" applyBorder="1" applyAlignment="1">
      <alignment vertical="top" wrapText="1"/>
    </xf>
    <xf numFmtId="0" fontId="21" fillId="0" borderId="0" xfId="40" applyFont="1" applyFill="1" applyBorder="1" applyAlignment="1">
      <alignment vertical="top" wrapText="1"/>
    </xf>
    <xf numFmtId="0" fontId="50" fillId="25" borderId="0" xfId="62" applyFont="1" applyFill="1"/>
    <xf numFmtId="0" fontId="50" fillId="25" borderId="0" xfId="62" applyFont="1" applyFill="1" applyBorder="1"/>
    <xf numFmtId="0" fontId="50" fillId="0" borderId="0" xfId="62" applyFont="1"/>
    <xf numFmtId="0" fontId="7" fillId="25" borderId="0" xfId="62" applyFill="1" applyBorder="1" applyAlignment="1"/>
    <xf numFmtId="164" fontId="21" fillId="26" borderId="0" xfId="40" applyNumberFormat="1" applyFont="1" applyFill="1" applyBorder="1" applyAlignment="1">
      <alignment horizontal="right" wrapText="1"/>
    </xf>
    <xf numFmtId="0" fontId="61" fillId="25" borderId="0" xfId="62" applyFont="1" applyFill="1"/>
    <xf numFmtId="0" fontId="61" fillId="25" borderId="0" xfId="62" applyFont="1" applyFill="1" applyBorder="1" applyAlignment="1">
      <alignment vertical="center"/>
    </xf>
    <xf numFmtId="3" fontId="16" fillId="25" borderId="0" xfId="62" applyNumberFormat="1" applyFont="1" applyFill="1" applyBorder="1" applyAlignment="1">
      <alignment horizontal="right" indent="2"/>
    </xf>
    <xf numFmtId="3" fontId="17" fillId="25" borderId="0" xfId="62" applyNumberFormat="1" applyFont="1" applyFill="1" applyBorder="1" applyAlignment="1">
      <alignment horizontal="right" indent="2"/>
    </xf>
    <xf numFmtId="0" fontId="61" fillId="0" borderId="0" xfId="62" applyFont="1" applyAlignment="1"/>
    <xf numFmtId="0" fontId="61" fillId="25" borderId="0" xfId="62" applyFont="1" applyFill="1" applyAlignment="1"/>
    <xf numFmtId="0" fontId="61" fillId="25" borderId="0" xfId="62" applyFont="1" applyFill="1" applyBorder="1" applyAlignment="1"/>
    <xf numFmtId="3" fontId="23" fillId="25" borderId="0" xfId="62" applyNumberFormat="1" applyFont="1" applyFill="1" applyBorder="1" applyAlignment="1">
      <alignment horizontal="right"/>
    </xf>
    <xf numFmtId="0" fontId="61" fillId="0" borderId="0" xfId="62" applyFont="1"/>
    <xf numFmtId="0" fontId="61" fillId="25" borderId="0" xfId="62" applyFont="1" applyFill="1" applyBorder="1"/>
    <xf numFmtId="0" fontId="17" fillId="25" borderId="0" xfId="0" applyNumberFormat="1" applyFont="1" applyFill="1" applyBorder="1" applyAlignment="1"/>
    <xf numFmtId="0" fontId="17" fillId="25" borderId="0" xfId="62" applyFont="1" applyFill="1" applyBorder="1" applyAlignment="1">
      <alignment horizontal="right"/>
    </xf>
    <xf numFmtId="0" fontId="14" fillId="25" borderId="0" xfId="63" applyFont="1" applyFill="1" applyBorder="1" applyAlignment="1">
      <alignment horizontal="left"/>
    </xf>
    <xf numFmtId="0" fontId="16" fillId="24" borderId="0" xfId="40" applyFont="1" applyFill="1" applyBorder="1"/>
    <xf numFmtId="0" fontId="7" fillId="25" borderId="0" xfId="63" applyFill="1" applyAlignment="1"/>
    <xf numFmtId="0" fontId="7" fillId="0" borderId="0" xfId="63" applyAlignment="1"/>
    <xf numFmtId="0" fontId="7" fillId="25" borderId="0" xfId="63" applyFill="1" applyBorder="1" applyAlignment="1"/>
    <xf numFmtId="0" fontId="7" fillId="25" borderId="0" xfId="63" applyFill="1" applyBorder="1"/>
    <xf numFmtId="3" fontId="21" fillId="26" borderId="0" xfId="40" applyNumberFormat="1" applyFont="1" applyFill="1" applyBorder="1" applyAlignment="1">
      <alignment horizontal="right" wrapText="1"/>
    </xf>
    <xf numFmtId="167" fontId="21" fillId="26" borderId="0" xfId="40" applyNumberFormat="1" applyFont="1" applyFill="1" applyBorder="1" applyAlignment="1">
      <alignment horizontal="right" wrapText="1"/>
    </xf>
    <xf numFmtId="0" fontId="17" fillId="25" borderId="0" xfId="0" applyFont="1" applyFill="1" applyBorder="1" applyAlignment="1"/>
    <xf numFmtId="0" fontId="14" fillId="25" borderId="0" xfId="62" applyFont="1" applyFill="1" applyBorder="1" applyAlignment="1">
      <alignment horizontal="right"/>
    </xf>
    <xf numFmtId="164" fontId="56" fillId="27" borderId="0" xfId="40" applyNumberFormat="1" applyFont="1" applyFill="1" applyBorder="1" applyAlignment="1">
      <alignment horizontal="center" wrapText="1"/>
    </xf>
    <xf numFmtId="165" fontId="51" fillId="26" borderId="0" xfId="40" applyNumberFormat="1" applyFont="1" applyFill="1" applyBorder="1" applyAlignment="1">
      <alignment horizontal="center" wrapText="1"/>
    </xf>
    <xf numFmtId="165" fontId="17" fillId="26" borderId="0" xfId="40" applyNumberFormat="1" applyFont="1" applyFill="1" applyBorder="1" applyAlignment="1">
      <alignment horizontal="center" wrapText="1"/>
    </xf>
    <xf numFmtId="165" fontId="17" fillId="27" borderId="0" xfId="40" applyNumberFormat="1" applyFont="1" applyFill="1" applyBorder="1" applyAlignment="1">
      <alignment horizontal="center" wrapText="1"/>
    </xf>
    <xf numFmtId="1" fontId="17" fillId="25" borderId="0" xfId="62" applyNumberFormat="1" applyFont="1" applyFill="1" applyBorder="1" applyAlignment="1">
      <alignment horizontal="center"/>
    </xf>
    <xf numFmtId="0" fontId="21" fillId="24" borderId="0" xfId="40" applyFont="1" applyFill="1" applyBorder="1" applyAlignment="1">
      <alignment vertical="center"/>
    </xf>
    <xf numFmtId="0" fontId="58" fillId="25" borderId="0" xfId="62" applyFont="1" applyFill="1" applyBorder="1"/>
    <xf numFmtId="0" fontId="16" fillId="24" borderId="0" xfId="40" applyFont="1" applyFill="1" applyBorder="1" applyAlignment="1"/>
    <xf numFmtId="3" fontId="57" fillId="25" borderId="0" xfId="62" applyNumberFormat="1" applyFont="1" applyFill="1" applyBorder="1" applyAlignment="1">
      <alignment horizontal="right"/>
    </xf>
    <xf numFmtId="0" fontId="54" fillId="25" borderId="0" xfId="62" applyFont="1" applyFill="1" applyBorder="1"/>
    <xf numFmtId="0" fontId="58" fillId="25" borderId="0" xfId="62" applyFont="1" applyFill="1" applyBorder="1" applyAlignment="1">
      <alignment vertical="center"/>
    </xf>
    <xf numFmtId="0" fontId="16" fillId="24" borderId="0" xfId="40" applyFont="1" applyFill="1" applyBorder="1" applyAlignment="1">
      <alignment horizontal="center" vertical="center"/>
    </xf>
    <xf numFmtId="2" fontId="17" fillId="24" borderId="0" xfId="40" applyNumberFormat="1" applyFont="1" applyFill="1" applyBorder="1" applyAlignment="1">
      <alignment horizontal="center" wrapText="1"/>
    </xf>
    <xf numFmtId="165" fontId="23" fillId="24" borderId="0" xfId="58" applyNumberFormat="1" applyFont="1" applyFill="1" applyBorder="1" applyAlignment="1">
      <alignment horizontal="center" wrapText="1"/>
    </xf>
    <xf numFmtId="49" fontId="21" fillId="24" borderId="0" xfId="40" applyNumberFormat="1" applyFont="1" applyFill="1" applyBorder="1" applyAlignment="1">
      <alignment horizontal="center" vertical="center" wrapText="1"/>
    </xf>
    <xf numFmtId="3" fontId="21" fillId="24" borderId="0" xfId="40" applyNumberFormat="1" applyFont="1" applyFill="1" applyBorder="1" applyAlignment="1">
      <alignment horizontal="center" wrapText="1"/>
    </xf>
    <xf numFmtId="49" fontId="7" fillId="25" borderId="0" xfId="62" applyNumberFormat="1" applyFill="1" applyBorder="1" applyAlignment="1">
      <alignment vertical="center"/>
    </xf>
    <xf numFmtId="49" fontId="17" fillId="25" borderId="0" xfId="62" applyNumberFormat="1" applyFont="1" applyFill="1" applyBorder="1" applyAlignment="1">
      <alignment vertical="center"/>
    </xf>
    <xf numFmtId="165" fontId="23" fillId="24" borderId="0" xfId="40" applyNumberFormat="1" applyFont="1" applyFill="1" applyBorder="1" applyAlignment="1">
      <alignment horizontal="center" vertical="center" wrapText="1"/>
    </xf>
    <xf numFmtId="165" fontId="17" fillId="27" borderId="0" xfId="40" applyNumberFormat="1" applyFont="1" applyFill="1" applyBorder="1" applyAlignment="1">
      <alignment horizontal="left" wrapText="1"/>
    </xf>
    <xf numFmtId="0" fontId="16" fillId="24" borderId="0" xfId="40" applyFont="1" applyFill="1" applyBorder="1" applyAlignment="1">
      <alignment horizontal="left"/>
    </xf>
    <xf numFmtId="0" fontId="17" fillId="25" borderId="0" xfId="63" applyFont="1" applyFill="1" applyBorder="1" applyAlignment="1">
      <alignment horizontal="center" vertical="center" wrapText="1"/>
    </xf>
    <xf numFmtId="0" fontId="17" fillId="0" borderId="0" xfId="63" applyFont="1" applyBorder="1" applyAlignment="1">
      <alignment horizontal="center" vertical="center" wrapText="1"/>
    </xf>
    <xf numFmtId="0" fontId="7" fillId="28" borderId="0" xfId="63" applyFont="1" applyFill="1" applyBorder="1" applyAlignment="1">
      <alignment horizontal="center"/>
    </xf>
    <xf numFmtId="0" fontId="7" fillId="25" borderId="0" xfId="63" applyFont="1" applyFill="1" applyBorder="1"/>
    <xf numFmtId="0" fontId="22" fillId="25" borderId="0" xfId="0" applyFont="1" applyFill="1" applyBorder="1" applyAlignment="1"/>
    <xf numFmtId="164" fontId="27" fillId="24" borderId="0" xfId="40" applyNumberFormat="1" applyFont="1" applyFill="1" applyBorder="1" applyAlignment="1">
      <alignment wrapText="1"/>
    </xf>
    <xf numFmtId="164" fontId="22" fillId="24" borderId="0" xfId="40" applyNumberFormat="1" applyFont="1" applyFill="1" applyBorder="1" applyAlignment="1">
      <alignment wrapText="1"/>
    </xf>
    <xf numFmtId="0" fontId="16" fillId="25" borderId="0" xfId="0" applyFont="1" applyFill="1" applyBorder="1" applyAlignment="1">
      <alignment horizontal="justify" vertical="center" readingOrder="1"/>
    </xf>
    <xf numFmtId="0" fontId="17" fillId="25" borderId="0" xfId="0" applyFont="1" applyFill="1" applyBorder="1" applyAlignment="1">
      <alignment horizontal="justify" vertical="center" readingOrder="1"/>
    </xf>
    <xf numFmtId="0" fontId="14"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9" fillId="30" borderId="20" xfId="0" applyFont="1" applyFill="1" applyBorder="1" applyAlignment="1">
      <alignment horizontal="center" vertical="center"/>
    </xf>
    <xf numFmtId="0" fontId="16" fillId="25" borderId="18" xfId="0" applyFont="1" applyFill="1" applyBorder="1" applyAlignment="1">
      <alignment horizontal="right"/>
    </xf>
    <xf numFmtId="0" fontId="75" fillId="24" borderId="0" xfId="40" applyFont="1" applyFill="1" applyBorder="1"/>
    <xf numFmtId="0" fontId="14" fillId="25" borderId="23" xfId="0" applyFont="1" applyFill="1" applyBorder="1" applyAlignment="1">
      <alignment horizontal="left"/>
    </xf>
    <xf numFmtId="0" fontId="14"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1" fillId="25" borderId="20" xfId="0" applyFont="1" applyFill="1" applyBorder="1"/>
    <xf numFmtId="0" fontId="76" fillId="25" borderId="0" xfId="62" applyFont="1" applyFill="1" applyBorder="1"/>
    <xf numFmtId="0" fontId="46" fillId="25" borderId="0" xfId="62" applyFont="1" applyFill="1" applyBorder="1" applyAlignment="1">
      <alignment horizontal="left"/>
    </xf>
    <xf numFmtId="0" fontId="7" fillId="25" borderId="18" xfId="62" applyFill="1" applyBorder="1"/>
    <xf numFmtId="0" fontId="7" fillId="25" borderId="22" xfId="62" applyFill="1" applyBorder="1"/>
    <xf numFmtId="0" fontId="7" fillId="25" borderId="21" xfId="62" applyFill="1" applyBorder="1"/>
    <xf numFmtId="0" fontId="7" fillId="25" borderId="19" xfId="62" applyFill="1" applyBorder="1"/>
    <xf numFmtId="0" fontId="18" fillId="0" borderId="0" xfId="62" applyFont="1" applyBorder="1"/>
    <xf numFmtId="0" fontId="61" fillId="0" borderId="0" xfId="62" applyFont="1" applyBorder="1" applyAlignment="1"/>
    <xf numFmtId="0" fontId="7" fillId="25" borderId="19" xfId="62" applyFill="1" applyBorder="1" applyAlignment="1"/>
    <xf numFmtId="0" fontId="29" fillId="25" borderId="0" xfId="62" applyFont="1" applyFill="1" applyBorder="1"/>
    <xf numFmtId="0" fontId="16" fillId="25" borderId="18" xfId="63" applyFont="1" applyFill="1" applyBorder="1" applyAlignment="1">
      <alignment horizontal="left"/>
    </xf>
    <xf numFmtId="0" fontId="11" fillId="25" borderId="21" xfId="63" applyFont="1" applyFill="1" applyBorder="1"/>
    <xf numFmtId="0" fontId="11" fillId="25" borderId="19" xfId="63" applyFont="1" applyFill="1" applyBorder="1"/>
    <xf numFmtId="0" fontId="7" fillId="25" borderId="18" xfId="62" applyFill="1" applyBorder="1" applyAlignment="1">
      <alignment horizontal="left"/>
    </xf>
    <xf numFmtId="0" fontId="14" fillId="25" borderId="23" xfId="62" applyFont="1" applyFill="1" applyBorder="1" applyAlignment="1">
      <alignment horizontal="left"/>
    </xf>
    <xf numFmtId="0" fontId="7" fillId="25" borderId="20" xfId="62" applyFill="1" applyBorder="1"/>
    <xf numFmtId="0" fontId="7" fillId="25" borderId="20" xfId="62" applyFill="1" applyBorder="1" applyAlignment="1">
      <alignment vertical="center"/>
    </xf>
    <xf numFmtId="49" fontId="7" fillId="25" borderId="20" xfId="62" applyNumberFormat="1" applyFill="1" applyBorder="1" applyAlignment="1">
      <alignment vertical="center"/>
    </xf>
    <xf numFmtId="0" fontId="18" fillId="25" borderId="20" xfId="62" applyFont="1" applyFill="1" applyBorder="1"/>
    <xf numFmtId="0" fontId="19" fillId="31" borderId="20" xfId="62" applyFont="1" applyFill="1" applyBorder="1" applyAlignment="1">
      <alignment horizontal="center" vertical="center"/>
    </xf>
    <xf numFmtId="0" fontId="75" fillId="24" borderId="0" xfId="40" applyFont="1" applyFill="1" applyBorder="1" applyAlignment="1">
      <alignment horizontal="left" indent="1"/>
    </xf>
    <xf numFmtId="0" fontId="77" fillId="25" borderId="0" xfId="62" applyFont="1" applyFill="1" applyBorder="1"/>
    <xf numFmtId="3" fontId="86" fillId="25" borderId="0" xfId="62" applyNumberFormat="1" applyFont="1" applyFill="1" applyBorder="1" applyAlignment="1">
      <alignment horizontal="right"/>
    </xf>
    <xf numFmtId="167" fontId="78" fillId="25" borderId="0" xfId="62" applyNumberFormat="1" applyFont="1" applyFill="1" applyBorder="1" applyAlignment="1">
      <alignment horizontal="center"/>
    </xf>
    <xf numFmtId="167" fontId="78" fillId="25" borderId="0" xfId="62" applyNumberFormat="1" applyFont="1" applyFill="1" applyBorder="1" applyAlignment="1">
      <alignment horizontal="right" indent="2"/>
    </xf>
    <xf numFmtId="167" fontId="75" fillId="24" borderId="0" xfId="40" applyNumberFormat="1" applyFont="1" applyFill="1" applyBorder="1" applyAlignment="1">
      <alignment horizontal="center" wrapText="1"/>
    </xf>
    <xf numFmtId="0" fontId="78" fillId="25" borderId="0" xfId="62" applyFont="1" applyFill="1" applyBorder="1"/>
    <xf numFmtId="165" fontId="75" fillId="24" borderId="0" xfId="58" applyNumberFormat="1" applyFont="1" applyFill="1" applyBorder="1" applyAlignment="1">
      <alignment horizontal="center" wrapText="1"/>
    </xf>
    <xf numFmtId="167" fontId="78" fillId="24" borderId="0" xfId="40" applyNumberFormat="1" applyFont="1" applyFill="1" applyBorder="1" applyAlignment="1">
      <alignment horizontal="center" wrapText="1"/>
    </xf>
    <xf numFmtId="0" fontId="7" fillId="26" borderId="32" xfId="62" applyFont="1" applyFill="1" applyBorder="1" applyAlignment="1">
      <alignment vertical="center"/>
    </xf>
    <xf numFmtId="0" fontId="7" fillId="26" borderId="33" xfId="62" applyFont="1" applyFill="1" applyBorder="1" applyAlignment="1">
      <alignment vertical="center"/>
    </xf>
    <xf numFmtId="0" fontId="46" fillId="26" borderId="32" xfId="62" applyFont="1" applyFill="1" applyBorder="1" applyAlignment="1">
      <alignment vertical="center"/>
    </xf>
    <xf numFmtId="0" fontId="46" fillId="26" borderId="33" xfId="62" applyFont="1" applyFill="1" applyBorder="1" applyAlignment="1">
      <alignment vertical="center"/>
    </xf>
    <xf numFmtId="0" fontId="19" fillId="31" borderId="19" xfId="62" applyFont="1" applyFill="1" applyBorder="1" applyAlignment="1">
      <alignment horizontal="center" vertical="center"/>
    </xf>
    <xf numFmtId="0" fontId="0" fillId="0" borderId="18" xfId="0" applyBorder="1"/>
    <xf numFmtId="0" fontId="7" fillId="32" borderId="0" xfId="62" applyFill="1"/>
    <xf numFmtId="0" fontId="14" fillId="32" borderId="0" xfId="62" applyFont="1" applyFill="1" applyBorder="1" applyAlignment="1"/>
    <xf numFmtId="0" fontId="15" fillId="32" borderId="0" xfId="62" applyFont="1" applyFill="1" applyBorder="1" applyAlignment="1">
      <alignment horizontal="justify" vertical="top" wrapText="1"/>
    </xf>
    <xf numFmtId="0" fontId="7" fillId="32" borderId="0" xfId="62" applyFill="1" applyBorder="1"/>
    <xf numFmtId="0" fontId="92" fillId="32" borderId="0" xfId="62" applyFont="1" applyFill="1" applyBorder="1" applyAlignment="1">
      <alignment horizontal="right"/>
    </xf>
    <xf numFmtId="0" fontId="15" fillId="33" borderId="0" xfId="62" applyFont="1" applyFill="1" applyBorder="1" applyAlignment="1">
      <alignment horizontal="justify" vertical="top" wrapText="1"/>
    </xf>
    <xf numFmtId="0" fontId="7" fillId="33" borderId="0" xfId="62" applyFill="1" applyBorder="1"/>
    <xf numFmtId="0" fontId="21" fillId="33" borderId="0" xfId="62" applyFont="1" applyFill="1" applyBorder="1" applyAlignment="1">
      <alignment horizontal="right"/>
    </xf>
    <xf numFmtId="0" fontId="7" fillId="0" borderId="0" xfId="62" applyAlignment="1">
      <alignment horizontal="right"/>
    </xf>
    <xf numFmtId="0" fontId="7" fillId="33" borderId="0" xfId="62" applyFill="1"/>
    <xf numFmtId="0" fontId="25" fillId="33" borderId="0" xfId="62" applyFont="1" applyFill="1" applyBorder="1" applyAlignment="1">
      <alignment horizontal="center" vertical="center"/>
    </xf>
    <xf numFmtId="0" fontId="8" fillId="33" borderId="0" xfId="62" applyFont="1" applyFill="1" applyBorder="1"/>
    <xf numFmtId="164" fontId="23" fillId="33" borderId="0" xfId="62" applyNumberFormat="1" applyFont="1" applyFill="1" applyBorder="1" applyAlignment="1">
      <alignment horizontal="center"/>
    </xf>
    <xf numFmtId="164" fontId="17" fillId="33" borderId="0" xfId="40" applyNumberFormat="1" applyFont="1" applyFill="1" applyBorder="1" applyAlignment="1">
      <alignment horizontal="center" wrapText="1"/>
    </xf>
    <xf numFmtId="164" fontId="17" fillId="34" borderId="0" xfId="40" applyNumberFormat="1" applyFont="1" applyFill="1" applyBorder="1" applyAlignment="1">
      <alignment horizontal="center" wrapText="1"/>
    </xf>
    <xf numFmtId="0" fontId="17" fillId="33" borderId="0" xfId="62" applyFont="1" applyFill="1" applyBorder="1"/>
    <xf numFmtId="0" fontId="16" fillId="33" borderId="0" xfId="62" applyFont="1" applyFill="1" applyBorder="1" applyAlignment="1">
      <alignment horizontal="center"/>
    </xf>
    <xf numFmtId="0" fontId="7" fillId="33" borderId="0" xfId="62" applyFill="1" applyAlignment="1">
      <alignment horizontal="center" vertical="center"/>
    </xf>
    <xf numFmtId="0" fontId="15" fillId="35" borderId="0" xfId="62" applyFont="1" applyFill="1" applyBorder="1" applyAlignment="1">
      <alignment horizontal="justify" vertical="top" wrapText="1"/>
    </xf>
    <xf numFmtId="0" fontId="15" fillId="36" borderId="0" xfId="62" applyFont="1" applyFill="1" applyBorder="1" applyAlignment="1">
      <alignment horizontal="justify" vertical="top" wrapText="1"/>
    </xf>
    <xf numFmtId="0" fontId="17" fillId="36" borderId="0" xfId="62" applyFont="1" applyFill="1" applyBorder="1"/>
    <xf numFmtId="0" fontId="15" fillId="36" borderId="0" xfId="62" applyFont="1" applyFill="1" applyBorder="1"/>
    <xf numFmtId="0" fontId="7" fillId="36" borderId="0" xfId="62" applyFill="1"/>
    <xf numFmtId="0" fontId="7" fillId="36" borderId="0" xfId="62" applyFill="1" applyBorder="1"/>
    <xf numFmtId="0" fontId="7" fillId="36" borderId="0" xfId="62" applyFill="1" applyAlignment="1">
      <alignment vertical="center"/>
    </xf>
    <xf numFmtId="164" fontId="17" fillId="36" borderId="0" xfId="40" applyNumberFormat="1" applyFont="1" applyFill="1" applyBorder="1" applyAlignment="1">
      <alignment horizontal="center" wrapText="1"/>
    </xf>
    <xf numFmtId="164" fontId="16" fillId="36" borderId="0" xfId="40" applyNumberFormat="1" applyFont="1" applyFill="1" applyBorder="1" applyAlignment="1">
      <alignment horizontal="left" wrapText="1"/>
    </xf>
    <xf numFmtId="0" fontId="17" fillId="36" borderId="0" xfId="62" applyFont="1" applyFill="1" applyBorder="1" applyAlignment="1">
      <alignment vertical="center"/>
    </xf>
    <xf numFmtId="164" fontId="33" fillId="36" borderId="0" xfId="40" applyNumberFormat="1" applyFont="1" applyFill="1" applyBorder="1" applyAlignment="1">
      <alignment horizontal="left" vertical="center" wrapText="1"/>
    </xf>
    <xf numFmtId="0" fontId="18" fillId="36" borderId="0" xfId="62" applyFont="1" applyFill="1" applyBorder="1"/>
    <xf numFmtId="0" fontId="17" fillId="36" borderId="0" xfId="62" applyFont="1" applyFill="1" applyBorder="1" applyAlignment="1">
      <alignment vertical="center" wrapText="1"/>
    </xf>
    <xf numFmtId="0" fontId="33" fillId="36" borderId="0" xfId="62" applyFont="1" applyFill="1" applyBorder="1" applyAlignment="1">
      <alignment vertical="center"/>
    </xf>
    <xf numFmtId="0" fontId="7" fillId="36" borderId="38" xfId="62" applyFill="1" applyBorder="1"/>
    <xf numFmtId="0" fontId="17" fillId="36" borderId="38" xfId="62" applyFont="1" applyFill="1" applyBorder="1"/>
    <xf numFmtId="0" fontId="17" fillId="36" borderId="0" xfId="62" applyFont="1" applyFill="1" applyBorder="1" applyAlignment="1">
      <alignment horizontal="justify" vertical="top"/>
    </xf>
    <xf numFmtId="0" fontId="8" fillId="36" borderId="0" xfId="62" applyFont="1" applyFill="1" applyBorder="1"/>
    <xf numFmtId="164" fontId="23" fillId="36" borderId="0" xfId="62" applyNumberFormat="1" applyFont="1" applyFill="1" applyBorder="1" applyAlignment="1">
      <alignment horizontal="center"/>
    </xf>
    <xf numFmtId="0" fontId="15" fillId="36" borderId="38" xfId="62" applyFont="1" applyFill="1" applyBorder="1" applyAlignment="1">
      <alignment horizontal="justify" vertical="top" wrapText="1"/>
    </xf>
    <xf numFmtId="0" fontId="15" fillId="36" borderId="0" xfId="62" applyFont="1" applyFill="1" applyBorder="1" applyAlignment="1">
      <alignment horizontal="justify" vertical="center" wrapText="1"/>
    </xf>
    <xf numFmtId="0" fontId="29" fillId="36" borderId="38" xfId="62" applyFont="1" applyFill="1" applyBorder="1"/>
    <xf numFmtId="0" fontId="93" fillId="38" borderId="0" xfId="62" applyFont="1" applyFill="1" applyBorder="1" applyAlignment="1">
      <alignment horizontal="center" vertical="center"/>
    </xf>
    <xf numFmtId="0" fontId="7" fillId="36" borderId="39" xfId="62" applyFill="1" applyBorder="1"/>
    <xf numFmtId="0" fontId="7" fillId="31" borderId="30" xfId="62" applyFill="1" applyBorder="1"/>
    <xf numFmtId="0" fontId="7" fillId="30" borderId="14" xfId="62" applyFill="1" applyBorder="1"/>
    <xf numFmtId="0" fontId="7" fillId="36" borderId="40" xfId="62" applyFill="1" applyBorder="1"/>
    <xf numFmtId="0" fontId="7" fillId="36" borderId="14" xfId="62" applyFill="1" applyBorder="1"/>
    <xf numFmtId="0" fontId="0" fillId="0" borderId="41" xfId="0" applyFill="1" applyBorder="1"/>
    <xf numFmtId="164" fontId="22" fillId="24" borderId="43" xfId="40" applyNumberFormat="1" applyFont="1" applyFill="1" applyBorder="1" applyAlignment="1">
      <alignment horizontal="left" wrapText="1"/>
    </xf>
    <xf numFmtId="164" fontId="22" fillId="24" borderId="18" xfId="40" applyNumberFormat="1" applyFont="1" applyFill="1" applyBorder="1" applyAlignment="1">
      <alignment horizontal="left" wrapText="1"/>
    </xf>
    <xf numFmtId="164" fontId="17" fillId="24" borderId="18" xfId="40" applyNumberFormat="1" applyFont="1" applyFill="1" applyBorder="1" applyAlignment="1">
      <alignment horizontal="center" wrapText="1"/>
    </xf>
    <xf numFmtId="0" fontId="17" fillId="25" borderId="22" xfId="0" applyFont="1" applyFill="1" applyBorder="1"/>
    <xf numFmtId="0" fontId="17" fillId="25" borderId="21" xfId="0" applyFont="1" applyFill="1" applyBorder="1"/>
    <xf numFmtId="0" fontId="17" fillId="25" borderId="19" xfId="0" applyFont="1" applyFill="1" applyBorder="1"/>
    <xf numFmtId="164" fontId="17" fillId="24" borderId="19" xfId="40" applyNumberFormat="1" applyFont="1" applyFill="1" applyBorder="1" applyAlignment="1">
      <alignment horizontal="center" wrapText="1"/>
    </xf>
    <xf numFmtId="164" fontId="17" fillId="24" borderId="41" xfId="40" applyNumberFormat="1" applyFont="1" applyFill="1" applyBorder="1" applyAlignment="1">
      <alignment horizontal="center" readingOrder="1"/>
    </xf>
    <xf numFmtId="0" fontId="17" fillId="25" borderId="18" xfId="0" applyFont="1" applyFill="1" applyBorder="1" applyAlignment="1">
      <alignment readingOrder="1"/>
    </xf>
    <xf numFmtId="164" fontId="17" fillId="24" borderId="18" xfId="40" applyNumberFormat="1" applyFont="1" applyFill="1" applyBorder="1" applyAlignment="1">
      <alignment horizontal="center" readingOrder="1"/>
    </xf>
    <xf numFmtId="0" fontId="16" fillId="24" borderId="42" xfId="40" applyFont="1" applyFill="1" applyBorder="1" applyAlignment="1">
      <alignment horizontal="right" readingOrder="1"/>
    </xf>
    <xf numFmtId="0" fontId="17" fillId="25" borderId="23" xfId="0" applyFont="1" applyFill="1" applyBorder="1" applyAlignment="1">
      <alignment readingOrder="1"/>
    </xf>
    <xf numFmtId="0" fontId="22" fillId="25" borderId="20" xfId="0" applyFont="1" applyFill="1" applyBorder="1" applyAlignment="1">
      <alignment horizontal="left" indent="1" readingOrder="1"/>
    </xf>
    <xf numFmtId="164" fontId="17" fillId="24" borderId="23" xfId="40" applyNumberFormat="1" applyFont="1" applyFill="1" applyBorder="1" applyAlignment="1">
      <alignment horizontal="center" readingOrder="1"/>
    </xf>
    <xf numFmtId="164" fontId="17" fillId="24" borderId="22" xfId="40" applyNumberFormat="1" applyFont="1" applyFill="1" applyBorder="1" applyAlignment="1">
      <alignment horizontal="center" readingOrder="1"/>
    </xf>
    <xf numFmtId="164" fontId="17" fillId="24" borderId="20" xfId="40" applyNumberFormat="1" applyFont="1" applyFill="1" applyBorder="1" applyAlignment="1">
      <alignment horizontal="center" readingOrder="1"/>
    </xf>
    <xf numFmtId="0" fontId="0" fillId="0" borderId="0" xfId="0" applyBorder="1" applyAlignment="1">
      <alignment readingOrder="2"/>
    </xf>
    <xf numFmtId="0" fontId="14"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8" fillId="25" borderId="19" xfId="0" applyFont="1" applyFill="1" applyBorder="1" applyAlignment="1">
      <alignment readingOrder="1"/>
    </xf>
    <xf numFmtId="0" fontId="14" fillId="25" borderId="0" xfId="0" applyFont="1" applyFill="1" applyBorder="1" applyAlignment="1">
      <alignment horizontal="left" readingOrder="1"/>
    </xf>
    <xf numFmtId="0" fontId="0" fillId="36" borderId="0" xfId="0" applyFill="1"/>
    <xf numFmtId="0" fontId="0" fillId="36" borderId="0" xfId="0" applyFill="1" applyBorder="1"/>
    <xf numFmtId="0" fontId="17" fillId="36" borderId="0" xfId="0" applyFont="1" applyFill="1" applyBorder="1"/>
    <xf numFmtId="0" fontId="16" fillId="37" borderId="0" xfId="40" applyFont="1" applyFill="1" applyBorder="1"/>
    <xf numFmtId="0" fontId="35" fillId="25" borderId="20" xfId="0" applyFont="1" applyFill="1" applyBorder="1" applyAlignment="1">
      <alignment vertical="center"/>
    </xf>
    <xf numFmtId="3" fontId="17" fillId="25" borderId="0" xfId="59" applyNumberFormat="1" applyFont="1" applyFill="1" applyBorder="1" applyAlignment="1">
      <alignment horizontal="right"/>
    </xf>
    <xf numFmtId="167" fontId="17" fillId="25" borderId="0" xfId="59" applyNumberFormat="1" applyFont="1" applyFill="1" applyBorder="1" applyAlignment="1">
      <alignment horizontal="right"/>
    </xf>
    <xf numFmtId="0" fontId="35" fillId="25" borderId="20" xfId="0" applyFont="1" applyFill="1" applyBorder="1"/>
    <xf numFmtId="3" fontId="17"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10" fillId="25" borderId="19" xfId="51" applyNumberFormat="1" applyFont="1" applyFill="1" applyBorder="1"/>
    <xf numFmtId="0" fontId="15" fillId="26" borderId="19" xfId="51" applyFont="1" applyFill="1" applyBorder="1"/>
    <xf numFmtId="0" fontId="10" fillId="26" borderId="19" xfId="51" applyFont="1" applyFill="1" applyBorder="1"/>
    <xf numFmtId="0" fontId="33" fillId="26" borderId="19" xfId="51" applyFont="1" applyFill="1" applyBorder="1"/>
    <xf numFmtId="0" fontId="48" fillId="26" borderId="19" xfId="51" applyFont="1" applyFill="1" applyBorder="1" applyAlignment="1">
      <alignment horizontal="center"/>
    </xf>
    <xf numFmtId="0" fontId="7" fillId="26" borderId="0" xfId="51" applyFont="1" applyFill="1" applyBorder="1"/>
    <xf numFmtId="0" fontId="46" fillId="26" borderId="0" xfId="51" applyFont="1" applyFill="1" applyBorder="1"/>
    <xf numFmtId="0" fontId="11" fillId="26" borderId="19" xfId="51" applyFont="1" applyFill="1" applyBorder="1"/>
    <xf numFmtId="0" fontId="69" fillId="26" borderId="0" xfId="51" applyFont="1" applyFill="1" applyBorder="1"/>
    <xf numFmtId="0" fontId="70" fillId="26" borderId="19" xfId="51" applyFont="1" applyFill="1" applyBorder="1"/>
    <xf numFmtId="0" fontId="64" fillId="26" borderId="19" xfId="51" applyFont="1" applyFill="1" applyBorder="1"/>
    <xf numFmtId="0" fontId="14" fillId="25" borderId="19" xfId="51" applyFont="1" applyFill="1" applyBorder="1"/>
    <xf numFmtId="0" fontId="10" fillId="25" borderId="19" xfId="51" applyFont="1" applyFill="1" applyBorder="1"/>
    <xf numFmtId="0" fontId="64" fillId="25" borderId="19" xfId="51" applyFont="1" applyFill="1" applyBorder="1"/>
    <xf numFmtId="0" fontId="75" fillId="24" borderId="0" xfId="40" applyFont="1" applyFill="1" applyBorder="1" applyAlignment="1">
      <alignment vertical="center"/>
    </xf>
    <xf numFmtId="165" fontId="75" fillId="27" borderId="0" xfId="40" applyNumberFormat="1" applyFont="1" applyFill="1" applyBorder="1" applyAlignment="1">
      <alignment horizontal="right"/>
    </xf>
    <xf numFmtId="0" fontId="35" fillId="25" borderId="19" xfId="0" applyFont="1" applyFill="1" applyBorder="1" applyAlignment="1">
      <alignment vertical="center"/>
    </xf>
    <xf numFmtId="0" fontId="35" fillId="25" borderId="19" xfId="0" applyFont="1" applyFill="1" applyBorder="1"/>
    <xf numFmtId="0" fontId="32" fillId="25" borderId="19" xfId="0" applyFont="1" applyFill="1" applyBorder="1"/>
    <xf numFmtId="0" fontId="32" fillId="25" borderId="20" xfId="0" applyFont="1" applyFill="1" applyBorder="1"/>
    <xf numFmtId="0" fontId="34" fillId="27" borderId="0" xfId="40" applyFont="1" applyFill="1" applyBorder="1" applyAlignment="1">
      <alignment horizontal="left" vertical="top" wrapText="1"/>
    </xf>
    <xf numFmtId="0" fontId="14" fillId="26" borderId="41" xfId="0" applyFont="1" applyFill="1" applyBorder="1" applyAlignment="1">
      <alignment horizontal="center" vertical="center"/>
    </xf>
    <xf numFmtId="0" fontId="14" fillId="26" borderId="41" xfId="0" applyFont="1" applyFill="1" applyBorder="1" applyAlignment="1">
      <alignment horizontal="center" vertical="center" readingOrder="1"/>
    </xf>
    <xf numFmtId="0" fontId="21" fillId="26" borderId="41" xfId="0" applyFont="1" applyFill="1" applyBorder="1" applyAlignment="1">
      <alignment horizontal="center" vertical="center"/>
    </xf>
    <xf numFmtId="164" fontId="17" fillId="38" borderId="39" xfId="40" applyNumberFormat="1" applyFont="1" applyFill="1" applyBorder="1" applyAlignment="1">
      <alignment horizontal="center" wrapText="1"/>
    </xf>
    <xf numFmtId="0" fontId="17" fillId="36" borderId="0" xfId="62" applyFont="1" applyFill="1" applyBorder="1" applyAlignment="1">
      <alignment horizontal="left" vertical="center"/>
    </xf>
    <xf numFmtId="0" fontId="15" fillId="36" borderId="0" xfId="62" applyFont="1" applyFill="1" applyBorder="1" applyAlignment="1">
      <alignment horizontal="left" vertical="center"/>
    </xf>
    <xf numFmtId="0" fontId="16" fillId="25" borderId="0" xfId="0" applyFont="1" applyFill="1" applyBorder="1" applyAlignment="1">
      <alignment horizontal="center"/>
    </xf>
    <xf numFmtId="0" fontId="16" fillId="39" borderId="0" xfId="40" applyFont="1" applyFill="1" applyBorder="1"/>
    <xf numFmtId="0" fontId="16" fillId="41" borderId="0" xfId="40" applyFont="1" applyFill="1" applyBorder="1"/>
    <xf numFmtId="0" fontId="16" fillId="31" borderId="0" xfId="0" applyFont="1" applyFill="1" applyBorder="1"/>
    <xf numFmtId="0" fontId="0" fillId="35" borderId="0" xfId="0" applyFill="1" applyBorder="1"/>
    <xf numFmtId="0" fontId="16" fillId="40" borderId="0" xfId="40" applyFont="1" applyFill="1" applyBorder="1"/>
    <xf numFmtId="0" fontId="17" fillId="35" borderId="0" xfId="0" applyFont="1" applyFill="1" applyBorder="1"/>
    <xf numFmtId="0" fontId="33" fillId="35" borderId="0" xfId="0" applyFont="1" applyFill="1" applyBorder="1"/>
    <xf numFmtId="0" fontId="16" fillId="35" borderId="0" xfId="0" applyFont="1" applyFill="1" applyBorder="1"/>
    <xf numFmtId="0" fontId="0" fillId="35" borderId="18" xfId="0" applyFill="1" applyBorder="1"/>
    <xf numFmtId="0" fontId="16" fillId="35" borderId="18" xfId="0" applyFont="1" applyFill="1" applyBorder="1"/>
    <xf numFmtId="0" fontId="17" fillId="35" borderId="18" xfId="0" applyFont="1" applyFill="1" applyBorder="1"/>
    <xf numFmtId="0" fontId="97" fillId="40" borderId="0" xfId="40" applyFont="1" applyFill="1" applyBorder="1"/>
    <xf numFmtId="0" fontId="7" fillId="29" borderId="47" xfId="62" applyFill="1" applyBorder="1"/>
    <xf numFmtId="3" fontId="75" fillId="25" borderId="0" xfId="59" applyNumberFormat="1" applyFont="1" applyFill="1" applyBorder="1" applyAlignment="1">
      <alignment horizontal="right"/>
    </xf>
    <xf numFmtId="0" fontId="0" fillId="26" borderId="0" xfId="51" applyFont="1" applyFill="1" applyBorder="1" applyAlignment="1">
      <alignment vertical="center"/>
    </xf>
    <xf numFmtId="0" fontId="18" fillId="26" borderId="0" xfId="51" applyFont="1" applyFill="1" applyBorder="1"/>
    <xf numFmtId="0" fontId="29" fillId="26" borderId="0" xfId="51" applyFont="1" applyFill="1" applyBorder="1"/>
    <xf numFmtId="0" fontId="48" fillId="26" borderId="0" xfId="51" applyFont="1" applyFill="1" applyBorder="1" applyAlignment="1">
      <alignment horizontal="center"/>
    </xf>
    <xf numFmtId="0" fontId="99" fillId="27" borderId="0" xfId="61" applyFont="1" applyFill="1" applyBorder="1" applyAlignment="1">
      <alignment horizontal="left" indent="1"/>
    </xf>
    <xf numFmtId="0" fontId="61" fillId="26" borderId="0" xfId="51" applyFont="1" applyFill="1" applyBorder="1"/>
    <xf numFmtId="0" fontId="100" fillId="26" borderId="0" xfId="51" applyFont="1" applyFill="1" applyBorder="1"/>
    <xf numFmtId="0" fontId="14" fillId="26" borderId="0" xfId="51" applyFont="1" applyFill="1" applyBorder="1"/>
    <xf numFmtId="0" fontId="97" fillId="27" borderId="0" xfId="61" applyFont="1" applyFill="1" applyBorder="1" applyAlignment="1">
      <alignment horizontal="left" indent="1"/>
    </xf>
    <xf numFmtId="0" fontId="80" fillId="26" borderId="15" xfId="62" applyFont="1" applyFill="1" applyBorder="1" applyAlignment="1">
      <alignment vertical="center"/>
    </xf>
    <xf numFmtId="3" fontId="75" fillId="24" borderId="0" xfId="40" applyNumberFormat="1" applyFont="1" applyFill="1" applyBorder="1" applyAlignment="1">
      <alignment horizontal="right" wrapText="1"/>
    </xf>
    <xf numFmtId="3" fontId="75" fillId="24" borderId="0" xfId="40" applyNumberFormat="1" applyFont="1" applyFill="1" applyBorder="1" applyAlignment="1">
      <alignment horizontal="right" vertical="center" wrapText="1"/>
    </xf>
    <xf numFmtId="0" fontId="46" fillId="26" borderId="33" xfId="63" applyFont="1" applyFill="1" applyBorder="1" applyAlignment="1">
      <alignment horizontal="left" vertical="center"/>
    </xf>
    <xf numFmtId="0" fontId="80" fillId="26" borderId="15" xfId="0" applyFont="1" applyFill="1" applyBorder="1" applyAlignment="1">
      <alignment vertical="center"/>
    </xf>
    <xf numFmtId="0" fontId="18" fillId="26" borderId="16" xfId="62" applyFont="1" applyFill="1" applyBorder="1" applyAlignment="1">
      <alignment vertical="center"/>
    </xf>
    <xf numFmtId="0" fontId="9" fillId="26" borderId="16" xfId="62" applyFont="1" applyFill="1" applyBorder="1" applyAlignment="1">
      <alignment vertical="center"/>
    </xf>
    <xf numFmtId="0" fontId="9" fillId="26" borderId="17" xfId="62" applyFont="1" applyFill="1" applyBorder="1" applyAlignment="1">
      <alignment vertical="center"/>
    </xf>
    <xf numFmtId="0" fontId="19" fillId="30" borderId="50" xfId="62" applyFont="1" applyFill="1" applyBorder="1" applyAlignment="1">
      <alignment horizontal="center" vertical="center"/>
    </xf>
    <xf numFmtId="0" fontId="14" fillId="25" borderId="0" xfId="62" applyFont="1" applyFill="1" applyBorder="1" applyAlignment="1">
      <alignment horizontal="left"/>
    </xf>
    <xf numFmtId="164" fontId="87" fillId="25" borderId="0" xfId="40" applyNumberFormat="1" applyFont="1" applyFill="1" applyBorder="1" applyAlignment="1">
      <alignment horizontal="right" wrapText="1"/>
    </xf>
    <xf numFmtId="164" fontId="87" fillId="26" borderId="0" xfId="40" applyNumberFormat="1" applyFont="1" applyFill="1" applyBorder="1" applyAlignment="1">
      <alignment horizontal="right" wrapText="1"/>
    </xf>
    <xf numFmtId="0" fontId="19" fillId="31" borderId="19" xfId="63" applyFont="1" applyFill="1" applyBorder="1" applyAlignment="1">
      <alignment horizontal="center" vertical="center"/>
    </xf>
    <xf numFmtId="0" fontId="16" fillId="25" borderId="0" xfId="62" applyFont="1" applyFill="1" applyBorder="1" applyAlignment="1">
      <alignment horizontal="center"/>
    </xf>
    <xf numFmtId="0" fontId="7" fillId="25" borderId="0" xfId="70" applyFill="1"/>
    <xf numFmtId="0" fontId="7" fillId="25" borderId="18" xfId="70" applyFill="1" applyBorder="1" applyAlignment="1">
      <alignment horizontal="left"/>
    </xf>
    <xf numFmtId="0" fontId="8" fillId="25" borderId="18" xfId="70" applyFont="1" applyFill="1" applyBorder="1"/>
    <xf numFmtId="0" fontId="8" fillId="0" borderId="18" xfId="70" applyFont="1" applyBorder="1"/>
    <xf numFmtId="0" fontId="7" fillId="25" borderId="18" xfId="70" applyFill="1" applyBorder="1"/>
    <xf numFmtId="0" fontId="7" fillId="0" borderId="0" xfId="70"/>
    <xf numFmtId="0" fontId="13" fillId="25" borderId="0" xfId="70" applyFont="1" applyFill="1" applyBorder="1" applyAlignment="1">
      <alignment horizontal="left"/>
    </xf>
    <xf numFmtId="0" fontId="8" fillId="25" borderId="0" xfId="70" applyFont="1" applyFill="1" applyBorder="1"/>
    <xf numFmtId="0" fontId="17" fillId="25" borderId="0" xfId="70" applyFont="1" applyFill="1" applyBorder="1"/>
    <xf numFmtId="0" fontId="7" fillId="25" borderId="21" xfId="70" applyFill="1" applyBorder="1"/>
    <xf numFmtId="0" fontId="7" fillId="25" borderId="0" xfId="70" applyFill="1" applyBorder="1"/>
    <xf numFmtId="0" fontId="10" fillId="25" borderId="19" xfId="70" applyFont="1" applyFill="1" applyBorder="1"/>
    <xf numFmtId="0" fontId="7" fillId="25" borderId="0" xfId="70" applyFill="1" applyAlignment="1">
      <alignment vertical="center"/>
    </xf>
    <xf numFmtId="0" fontId="7" fillId="25" borderId="0" xfId="70" applyFill="1" applyBorder="1" applyAlignment="1">
      <alignment vertical="center"/>
    </xf>
    <xf numFmtId="0" fontId="7" fillId="0" borderId="0" xfId="70" applyAlignment="1">
      <alignment vertical="center"/>
    </xf>
    <xf numFmtId="0" fontId="15" fillId="25" borderId="0" xfId="70" applyFont="1" applyFill="1" applyBorder="1"/>
    <xf numFmtId="0" fontId="8" fillId="0" borderId="0" xfId="70" applyFont="1"/>
    <xf numFmtId="0" fontId="16" fillId="25" borderId="0" xfId="70" applyFont="1" applyFill="1" applyBorder="1" applyAlignment="1"/>
    <xf numFmtId="0" fontId="16" fillId="25" borderId="0" xfId="70" applyFont="1" applyFill="1" applyBorder="1" applyAlignment="1">
      <alignment horizontal="center"/>
    </xf>
    <xf numFmtId="0" fontId="15" fillId="25" borderId="0" xfId="70" applyFont="1" applyFill="1" applyBorder="1" applyAlignment="1">
      <alignment vertical="center"/>
    </xf>
    <xf numFmtId="0" fontId="35" fillId="25" borderId="0" xfId="70" applyFont="1" applyFill="1"/>
    <xf numFmtId="0" fontId="35" fillId="25" borderId="0" xfId="70" applyFont="1" applyFill="1" applyBorder="1"/>
    <xf numFmtId="3" fontId="38" fillId="25" borderId="0" xfId="70" applyNumberFormat="1" applyFont="1" applyFill="1" applyBorder="1" applyAlignment="1">
      <alignment horizontal="right"/>
    </xf>
    <xf numFmtId="0" fontId="35" fillId="0" borderId="0" xfId="70" applyFont="1"/>
    <xf numFmtId="0" fontId="17" fillId="25" borderId="0" xfId="70" applyFont="1" applyFill="1" applyBorder="1" applyAlignment="1">
      <alignment horizontal="right"/>
    </xf>
    <xf numFmtId="0" fontId="37" fillId="25" borderId="19" xfId="70" applyFont="1" applyFill="1" applyBorder="1"/>
    <xf numFmtId="0" fontId="17" fillId="26" borderId="0" xfId="70" applyFont="1" applyFill="1" applyBorder="1"/>
    <xf numFmtId="0" fontId="7" fillId="0" borderId="0" xfId="70" applyFill="1"/>
    <xf numFmtId="0" fontId="7" fillId="25" borderId="0" xfId="70" applyFill="1" applyAlignment="1">
      <alignment vertical="top"/>
    </xf>
    <xf numFmtId="0" fontId="10" fillId="25" borderId="19" xfId="70" applyFont="1" applyFill="1" applyBorder="1" applyAlignment="1">
      <alignment vertical="top"/>
    </xf>
    <xf numFmtId="0" fontId="49" fillId="25" borderId="0" xfId="70" applyFont="1" applyFill="1" applyBorder="1" applyAlignment="1">
      <alignment vertical="top" wrapText="1"/>
    </xf>
    <xf numFmtId="0" fontId="7" fillId="0" borderId="0" xfId="70" applyAlignment="1">
      <alignment vertical="top"/>
    </xf>
    <xf numFmtId="0" fontId="49" fillId="25" borderId="0" xfId="70" applyFont="1" applyFill="1" applyBorder="1" applyAlignment="1">
      <alignment wrapText="1"/>
    </xf>
    <xf numFmtId="0" fontId="16" fillId="25" borderId="0" xfId="70" applyFont="1" applyFill="1" applyBorder="1" applyAlignment="1">
      <alignment horizontal="right"/>
    </xf>
    <xf numFmtId="0" fontId="7" fillId="25" borderId="0" xfId="70" applyFill="1" applyAlignment="1"/>
    <xf numFmtId="0" fontId="7" fillId="25" borderId="0" xfId="70" applyFill="1" applyBorder="1" applyAlignment="1"/>
    <xf numFmtId="3" fontId="75" fillId="26" borderId="0" xfId="70" applyNumberFormat="1" applyFont="1" applyFill="1" applyBorder="1" applyAlignment="1">
      <alignment horizontal="right"/>
    </xf>
    <xf numFmtId="0" fontId="10" fillId="25" borderId="19" xfId="70" applyFont="1" applyFill="1" applyBorder="1" applyAlignment="1"/>
    <xf numFmtId="0" fontId="7" fillId="0" borderId="0" xfId="70" applyAlignment="1"/>
    <xf numFmtId="0" fontId="10" fillId="25" borderId="19" xfId="70" applyFont="1" applyFill="1" applyBorder="1" applyAlignment="1">
      <alignment vertical="center"/>
    </xf>
    <xf numFmtId="0" fontId="15" fillId="26" borderId="0" xfId="70" applyFont="1" applyFill="1" applyBorder="1"/>
    <xf numFmtId="0" fontId="16" fillId="26" borderId="0" xfId="70" applyFont="1" applyFill="1" applyBorder="1" applyAlignment="1">
      <alignment horizontal="right"/>
    </xf>
    <xf numFmtId="0" fontId="34" fillId="25" borderId="0" xfId="70" applyFont="1" applyFill="1" applyBorder="1" applyAlignment="1">
      <alignment vertical="center"/>
    </xf>
    <xf numFmtId="0" fontId="78" fillId="25" borderId="0" xfId="70" applyFont="1" applyFill="1" applyBorder="1" applyAlignment="1">
      <alignment horizontal="left" vertical="center"/>
    </xf>
    <xf numFmtId="0" fontId="19" fillId="38" borderId="19" xfId="70" applyFont="1" applyFill="1" applyBorder="1" applyAlignment="1">
      <alignment horizontal="center" vertical="center"/>
    </xf>
    <xf numFmtId="0" fontId="17" fillId="0" borderId="0" xfId="70" applyFont="1"/>
    <xf numFmtId="0" fontId="7" fillId="0" borderId="0" xfId="62" applyBorder="1"/>
    <xf numFmtId="0" fontId="7" fillId="26" borderId="0" xfId="71" applyFill="1" applyBorder="1"/>
    <xf numFmtId="0" fontId="7" fillId="25" borderId="21" xfId="72" applyFill="1" applyBorder="1"/>
    <xf numFmtId="0" fontId="7" fillId="25" borderId="19" xfId="72" applyFill="1" applyBorder="1"/>
    <xf numFmtId="0" fontId="52" fillId="0" borderId="0" xfId="70" applyFont="1"/>
    <xf numFmtId="0" fontId="7" fillId="25" borderId="22" xfId="70" applyFill="1" applyBorder="1"/>
    <xf numFmtId="0" fontId="7" fillId="26" borderId="0" xfId="70" applyFill="1" applyBorder="1"/>
    <xf numFmtId="0" fontId="16" fillId="24" borderId="0" xfId="40" applyFont="1" applyFill="1" applyBorder="1" applyAlignment="1">
      <alignment vertical="center"/>
    </xf>
    <xf numFmtId="164" fontId="21" fillId="25" borderId="0" xfId="40" applyNumberFormat="1" applyFont="1" applyFill="1" applyBorder="1" applyAlignment="1">
      <alignment horizontal="right" vertical="center" wrapText="1"/>
    </xf>
    <xf numFmtId="164" fontId="21" fillId="26" borderId="0" xfId="40" applyNumberFormat="1" applyFont="1" applyFill="1" applyBorder="1" applyAlignment="1">
      <alignment horizontal="right" vertical="center" wrapText="1"/>
    </xf>
    <xf numFmtId="0" fontId="16" fillId="24" borderId="0" xfId="40" applyFont="1" applyFill="1" applyBorder="1" applyAlignment="1">
      <alignment horizontal="justify" vertical="center"/>
    </xf>
    <xf numFmtId="3" fontId="7" fillId="0" borderId="0" xfId="70" applyNumberFormat="1"/>
    <xf numFmtId="165" fontId="7" fillId="0" borderId="0" xfId="70" applyNumberFormat="1"/>
    <xf numFmtId="0" fontId="16" fillId="27" borderId="0" xfId="40" applyFont="1" applyFill="1" applyBorder="1" applyAlignment="1">
      <alignment horizontal="left"/>
    </xf>
    <xf numFmtId="0" fontId="18" fillId="25" borderId="0" xfId="70" applyFont="1" applyFill="1" applyBorder="1"/>
    <xf numFmtId="0" fontId="21" fillId="27" borderId="0" xfId="40" applyFont="1" applyFill="1" applyBorder="1" applyAlignment="1">
      <alignment horizontal="left" indent="1"/>
    </xf>
    <xf numFmtId="0" fontId="16" fillId="26" borderId="0" xfId="70" applyFont="1" applyFill="1" applyBorder="1" applyAlignment="1">
      <alignment horizontal="left"/>
    </xf>
    <xf numFmtId="0" fontId="7" fillId="0" borderId="0" xfId="70" applyBorder="1"/>
    <xf numFmtId="0" fontId="7" fillId="25" borderId="20" xfId="70" applyFill="1" applyBorder="1"/>
    <xf numFmtId="0" fontId="17" fillId="27" borderId="0" xfId="40" applyFont="1" applyFill="1" applyBorder="1" applyAlignment="1">
      <alignment horizontal="left"/>
    </xf>
    <xf numFmtId="0" fontId="21" fillId="25" borderId="0" xfId="70" applyFont="1" applyFill="1" applyBorder="1" applyAlignment="1">
      <alignment horizontal="left"/>
    </xf>
    <xf numFmtId="0" fontId="21" fillId="26" borderId="0" xfId="70" applyFont="1" applyFill="1" applyBorder="1" applyAlignment="1">
      <alignment horizontal="right"/>
    </xf>
    <xf numFmtId="167" fontId="87" fillId="26" borderId="0" xfId="40" applyNumberFormat="1" applyFont="1" applyFill="1" applyBorder="1" applyAlignment="1">
      <alignment horizontal="right" wrapText="1"/>
    </xf>
    <xf numFmtId="0" fontId="34" fillId="25" borderId="0" xfId="70" applyFont="1" applyFill="1" applyBorder="1"/>
    <xf numFmtId="0" fontId="0" fillId="26" borderId="0" xfId="0" applyFill="1"/>
    <xf numFmtId="0" fontId="19" fillId="30" borderId="54" xfId="52" applyFont="1" applyFill="1" applyBorder="1" applyAlignment="1">
      <alignment horizontal="center" vertical="center"/>
    </xf>
    <xf numFmtId="0" fontId="16" fillId="25" borderId="11" xfId="62" applyFont="1" applyFill="1" applyBorder="1" applyAlignment="1">
      <alignment horizontal="center"/>
    </xf>
    <xf numFmtId="0" fontId="17" fillId="25" borderId="0" xfId="62" applyFont="1" applyFill="1" applyBorder="1" applyAlignment="1">
      <alignment horizontal="left" indent="1"/>
    </xf>
    <xf numFmtId="0" fontId="75" fillId="25" borderId="0" xfId="62" applyFont="1" applyFill="1" applyBorder="1" applyAlignment="1">
      <alignment horizontal="left"/>
    </xf>
    <xf numFmtId="0" fontId="14" fillId="25" borderId="0" xfId="70" applyFont="1" applyFill="1" applyBorder="1" applyAlignment="1">
      <alignment horizontal="right"/>
    </xf>
    <xf numFmtId="0" fontId="50" fillId="25" borderId="0" xfId="70" applyFont="1" applyFill="1"/>
    <xf numFmtId="0" fontId="50" fillId="25" borderId="20" xfId="70" applyFont="1" applyFill="1" applyBorder="1"/>
    <xf numFmtId="1" fontId="87" fillId="26" borderId="0" xfId="70" applyNumberFormat="1" applyFont="1" applyFill="1" applyBorder="1" applyAlignment="1">
      <alignment horizontal="right"/>
    </xf>
    <xf numFmtId="0" fontId="50" fillId="25" borderId="0" xfId="70" applyFont="1" applyFill="1" applyBorder="1"/>
    <xf numFmtId="0" fontId="50" fillId="0" borderId="0" xfId="70" applyFont="1"/>
    <xf numFmtId="0" fontId="18" fillId="25" borderId="0" xfId="70" applyFont="1" applyFill="1"/>
    <xf numFmtId="0" fontId="18" fillId="25" borderId="20" xfId="70" applyFont="1" applyFill="1" applyBorder="1"/>
    <xf numFmtId="1" fontId="21" fillId="26" borderId="0" xfId="70" applyNumberFormat="1" applyFont="1" applyFill="1" applyBorder="1" applyAlignment="1">
      <alignment horizontal="right"/>
    </xf>
    <xf numFmtId="0" fontId="18" fillId="0" borderId="0" xfId="70" applyFont="1"/>
    <xf numFmtId="0" fontId="17" fillId="26" borderId="0" xfId="70" applyFont="1" applyFill="1" applyBorder="1" applyAlignment="1">
      <alignment horizontal="left"/>
    </xf>
    <xf numFmtId="0" fontId="52" fillId="25" borderId="0" xfId="70" applyFont="1" applyFill="1"/>
    <xf numFmtId="0" fontId="79" fillId="25" borderId="20" xfId="70" applyFont="1" applyFill="1" applyBorder="1"/>
    <xf numFmtId="0" fontId="83" fillId="25" borderId="0" xfId="70" applyFont="1" applyFill="1" applyBorder="1" applyAlignment="1">
      <alignment horizontal="left"/>
    </xf>
    <xf numFmtId="0" fontId="34" fillId="25" borderId="0" xfId="70" applyFont="1" applyFill="1"/>
    <xf numFmtId="0" fontId="85" fillId="25" borderId="20" xfId="70" applyFont="1" applyFill="1" applyBorder="1"/>
    <xf numFmtId="3" fontId="87" fillId="26" borderId="0" xfId="70" applyNumberFormat="1" applyFont="1" applyFill="1" applyBorder="1" applyAlignment="1">
      <alignment horizontal="right"/>
    </xf>
    <xf numFmtId="0" fontId="34" fillId="0" borderId="0" xfId="70" applyFont="1"/>
    <xf numFmtId="3" fontId="10" fillId="25" borderId="0" xfId="70" applyNumberFormat="1" applyFont="1" applyFill="1" applyBorder="1"/>
    <xf numFmtId="0" fontId="76" fillId="25" borderId="20" xfId="70" applyFont="1" applyFill="1" applyBorder="1"/>
    <xf numFmtId="0" fontId="34" fillId="25" borderId="0" xfId="70" applyFont="1" applyFill="1" applyBorder="1" applyAlignment="1"/>
    <xf numFmtId="0" fontId="52" fillId="25" borderId="0" xfId="70" applyFont="1" applyFill="1" applyBorder="1" applyAlignment="1"/>
    <xf numFmtId="0" fontId="7" fillId="26" borderId="20" xfId="70" applyFill="1" applyBorder="1"/>
    <xf numFmtId="0" fontId="53" fillId="26" borderId="0" xfId="70" applyFont="1" applyFill="1" applyBorder="1" applyAlignment="1"/>
    <xf numFmtId="0" fontId="34" fillId="26" borderId="0" xfId="70" applyFont="1" applyFill="1" applyBorder="1"/>
    <xf numFmtId="0" fontId="21" fillId="26" borderId="0" xfId="70" applyFont="1" applyFill="1" applyBorder="1" applyAlignment="1">
      <alignment horizontal="left" wrapText="1"/>
    </xf>
    <xf numFmtId="0" fontId="10" fillId="26" borderId="0" xfId="70" applyFont="1" applyFill="1" applyBorder="1"/>
    <xf numFmtId="0" fontId="52" fillId="26" borderId="0" xfId="70" applyFont="1" applyFill="1" applyBorder="1"/>
    <xf numFmtId="0" fontId="16" fillId="26" borderId="0" xfId="70" applyFont="1" applyFill="1" applyBorder="1" applyAlignment="1">
      <alignment horizontal="center"/>
    </xf>
    <xf numFmtId="0" fontId="16" fillId="26" borderId="0" xfId="70" applyFont="1" applyFill="1" applyBorder="1" applyAlignment="1"/>
    <xf numFmtId="0" fontId="23" fillId="26" borderId="0" xfId="70" applyFont="1" applyFill="1" applyBorder="1" applyAlignment="1">
      <alignment horizontal="left"/>
    </xf>
    <xf numFmtId="0" fontId="15" fillId="25" borderId="0" xfId="70" applyFont="1" applyFill="1"/>
    <xf numFmtId="0" fontId="15" fillId="26" borderId="20" xfId="70" applyFont="1" applyFill="1" applyBorder="1"/>
    <xf numFmtId="0" fontId="16" fillId="26" borderId="0" xfId="70" applyFont="1" applyFill="1" applyBorder="1" applyAlignment="1">
      <alignment horizontal="left" indent="1"/>
    </xf>
    <xf numFmtId="0" fontId="15" fillId="0" borderId="0" xfId="70" applyFont="1"/>
    <xf numFmtId="167" fontId="17" fillId="26" borderId="0" xfId="70" applyNumberFormat="1" applyFont="1" applyFill="1" applyBorder="1" applyAlignment="1">
      <alignment horizontal="center"/>
    </xf>
    <xf numFmtId="165" fontId="14" fillId="26" borderId="0" xfId="70" applyNumberFormat="1" applyFont="1" applyFill="1" applyBorder="1" applyAlignment="1">
      <alignment horizontal="center"/>
    </xf>
    <xf numFmtId="0" fontId="18" fillId="26" borderId="20" xfId="70" applyFont="1" applyFill="1" applyBorder="1"/>
    <xf numFmtId="0" fontId="17" fillId="26" borderId="20" xfId="70" applyFont="1" applyFill="1" applyBorder="1"/>
    <xf numFmtId="0" fontId="8" fillId="26" borderId="0" xfId="70" applyFont="1" applyFill="1" applyBorder="1" applyAlignment="1">
      <alignment horizontal="center" wrapText="1"/>
    </xf>
    <xf numFmtId="0" fontId="8" fillId="26" borderId="0" xfId="70" applyFont="1" applyFill="1" applyBorder="1"/>
    <xf numFmtId="0" fontId="14" fillId="26" borderId="0" xfId="70" applyFont="1" applyFill="1" applyBorder="1" applyAlignment="1">
      <alignment horizontal="left" indent="1"/>
    </xf>
    <xf numFmtId="0" fontId="8" fillId="26" borderId="20" xfId="70" applyFont="1" applyFill="1" applyBorder="1"/>
    <xf numFmtId="0" fontId="88" fillId="26" borderId="0" xfId="70" applyFont="1" applyFill="1" applyBorder="1" applyAlignment="1">
      <alignment horizontal="left"/>
    </xf>
    <xf numFmtId="0" fontId="14" fillId="25" borderId="23" xfId="70" applyFont="1" applyFill="1" applyBorder="1" applyAlignment="1">
      <alignment horizontal="left"/>
    </xf>
    <xf numFmtId="0" fontId="14" fillId="25" borderId="22" xfId="70" applyFont="1" applyFill="1" applyBorder="1" applyAlignment="1">
      <alignment horizontal="left"/>
    </xf>
    <xf numFmtId="0" fontId="10" fillId="25" borderId="0" xfId="70" applyFont="1" applyFill="1" applyBorder="1"/>
    <xf numFmtId="0" fontId="61" fillId="0" borderId="0" xfId="0" applyFont="1"/>
    <xf numFmtId="0" fontId="64" fillId="25" borderId="0" xfId="0" applyFont="1" applyFill="1" applyBorder="1"/>
    <xf numFmtId="0" fontId="0" fillId="25" borderId="21" xfId="0" applyFill="1" applyBorder="1"/>
    <xf numFmtId="0" fontId="10" fillId="25" borderId="19" xfId="0" applyFont="1" applyFill="1" applyBorder="1"/>
    <xf numFmtId="0" fontId="0" fillId="26" borderId="0" xfId="0" applyFill="1" applyBorder="1" applyAlignment="1">
      <alignment vertical="justify" wrapText="1"/>
    </xf>
    <xf numFmtId="0" fontId="50" fillId="25" borderId="0" xfId="0" applyFont="1" applyFill="1"/>
    <xf numFmtId="0" fontId="50" fillId="25" borderId="0" xfId="0" applyFont="1" applyFill="1" applyBorder="1"/>
    <xf numFmtId="0" fontId="50" fillId="0" borderId="0" xfId="0" applyFont="1"/>
    <xf numFmtId="2" fontId="21" fillId="26" borderId="0" xfId="0" applyNumberFormat="1" applyFont="1" applyFill="1" applyBorder="1" applyAlignment="1">
      <alignment horizontal="right"/>
    </xf>
    <xf numFmtId="0" fontId="0" fillId="0" borderId="0" xfId="0" applyAlignment="1"/>
    <xf numFmtId="0" fontId="21" fillId="26" borderId="0" xfId="0" applyFont="1" applyFill="1" applyBorder="1" applyAlignment="1">
      <alignment horizontal="right"/>
    </xf>
    <xf numFmtId="164" fontId="21" fillId="25" borderId="0" xfId="0" applyNumberFormat="1" applyFont="1" applyFill="1" applyBorder="1" applyAlignment="1">
      <alignment horizontal="right"/>
    </xf>
    <xf numFmtId="0" fontId="101" fillId="26" borderId="16" xfId="0" applyFont="1" applyFill="1" applyBorder="1" applyAlignment="1">
      <alignment vertical="center"/>
    </xf>
    <xf numFmtId="0" fontId="101" fillId="26" borderId="17" xfId="0" applyFont="1" applyFill="1" applyBorder="1" applyAlignment="1">
      <alignment vertical="center"/>
    </xf>
    <xf numFmtId="164" fontId="87"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0" fillId="25" borderId="0" xfId="0" applyFont="1" applyFill="1" applyBorder="1" applyAlignment="1"/>
    <xf numFmtId="0" fontId="61" fillId="25" borderId="0" xfId="0" applyFont="1" applyFill="1" applyAlignment="1"/>
    <xf numFmtId="0" fontId="61" fillId="25" borderId="20" xfId="0" applyFont="1" applyFill="1" applyBorder="1" applyAlignment="1"/>
    <xf numFmtId="0" fontId="87" fillId="26" borderId="0" xfId="0" applyFont="1" applyFill="1" applyBorder="1" applyAlignment="1"/>
    <xf numFmtId="0" fontId="77" fillId="25" borderId="0" xfId="0" applyFont="1" applyFill="1" applyBorder="1" applyAlignment="1"/>
    <xf numFmtId="0" fontId="61" fillId="0" borderId="0" xfId="0" applyFont="1" applyAlignment="1"/>
    <xf numFmtId="0" fontId="64" fillId="25" borderId="0" xfId="0" applyFont="1" applyFill="1" applyBorder="1" applyAlignment="1"/>
    <xf numFmtId="0" fontId="0" fillId="26" borderId="20" xfId="0" applyFill="1" applyBorder="1" applyAlignment="1"/>
    <xf numFmtId="0" fontId="47" fillId="25" borderId="0" xfId="0" applyFont="1" applyFill="1" applyBorder="1" applyAlignment="1">
      <alignment vertical="top"/>
    </xf>
    <xf numFmtId="0" fontId="14" fillId="25" borderId="0" xfId="0" applyFont="1" applyFill="1" applyBorder="1"/>
    <xf numFmtId="0" fontId="102" fillId="26" borderId="16" xfId="0" applyFont="1" applyFill="1" applyBorder="1" applyAlignment="1">
      <alignment vertical="center"/>
    </xf>
    <xf numFmtId="0" fontId="102" fillId="26" borderId="17" xfId="0" applyFont="1" applyFill="1" applyBorder="1" applyAlignment="1">
      <alignment vertical="center"/>
    </xf>
    <xf numFmtId="0" fontId="14" fillId="26" borderId="0" xfId="0" applyFont="1" applyFill="1" applyBorder="1"/>
    <xf numFmtId="0" fontId="71" fillId="25" borderId="0" xfId="0" applyFont="1" applyFill="1" applyBorder="1" applyAlignment="1">
      <alignment vertical="center"/>
    </xf>
    <xf numFmtId="0" fontId="51" fillId="25" borderId="0" xfId="0" applyFont="1" applyFill="1" applyBorder="1"/>
    <xf numFmtId="0" fontId="26" fillId="25" borderId="0" xfId="0" applyFont="1" applyFill="1" applyBorder="1"/>
    <xf numFmtId="164" fontId="17" fillId="27" borderId="0" xfId="40" applyNumberFormat="1" applyFont="1" applyFill="1" applyBorder="1" applyAlignment="1">
      <alignment horizontal="center" wrapText="1"/>
    </xf>
    <xf numFmtId="49" fontId="47" fillId="24" borderId="0" xfId="40" applyNumberFormat="1" applyFont="1" applyFill="1" applyBorder="1" applyAlignment="1">
      <alignment horizontal="center" vertical="center" wrapText="1"/>
    </xf>
    <xf numFmtId="167" fontId="75" fillId="27" borderId="0" xfId="40" applyNumberFormat="1" applyFont="1" applyFill="1" applyBorder="1" applyAlignment="1">
      <alignment horizontal="right" wrapText="1" indent="1"/>
    </xf>
    <xf numFmtId="167" fontId="17" fillId="27" borderId="0" xfId="40" applyNumberFormat="1" applyFont="1" applyFill="1" applyBorder="1" applyAlignment="1">
      <alignment horizontal="right" wrapText="1" indent="1"/>
    </xf>
    <xf numFmtId="165" fontId="75" fillId="27" borderId="0" xfId="58" applyNumberFormat="1" applyFont="1" applyFill="1" applyBorder="1" applyAlignment="1">
      <alignment horizontal="right" wrapText="1" indent="1"/>
    </xf>
    <xf numFmtId="2" fontId="17" fillId="27" borderId="0" xfId="40" applyNumberFormat="1" applyFont="1" applyFill="1" applyBorder="1" applyAlignment="1">
      <alignment horizontal="right" wrapText="1" indent="1"/>
    </xf>
    <xf numFmtId="0" fontId="21" fillId="25" borderId="0" xfId="62" applyFont="1" applyFill="1" applyBorder="1" applyAlignment="1">
      <alignment horizontal="right"/>
    </xf>
    <xf numFmtId="0" fontId="7" fillId="25" borderId="0" xfId="62" applyFill="1" applyBorder="1" applyAlignment="1">
      <alignment vertical="top"/>
    </xf>
    <xf numFmtId="0" fontId="21" fillId="24" borderId="0" xfId="40" applyFont="1" applyFill="1" applyBorder="1" applyAlignment="1">
      <alignment vertical="top"/>
    </xf>
    <xf numFmtId="0" fontId="7" fillId="25" borderId="20" xfId="70" applyFill="1" applyBorder="1" applyAlignment="1">
      <alignment vertical="center"/>
    </xf>
    <xf numFmtId="0" fontId="16" fillId="25" borderId="0" xfId="62" applyFont="1" applyFill="1" applyBorder="1" applyAlignment="1">
      <alignment horizontal="left" indent="1"/>
    </xf>
    <xf numFmtId="167" fontId="17" fillId="27" borderId="0" xfId="40" applyNumberFormat="1" applyFont="1" applyFill="1" applyBorder="1" applyAlignment="1">
      <alignment horizontal="center" wrapText="1"/>
    </xf>
    <xf numFmtId="0" fontId="17" fillId="25" borderId="0" xfId="70" applyFont="1" applyFill="1" applyBorder="1" applyAlignment="1">
      <alignment horizontal="left"/>
    </xf>
    <xf numFmtId="0" fontId="7" fillId="26" borderId="0" xfId="70" applyFill="1"/>
    <xf numFmtId="0" fontId="21" fillId="25" borderId="0" xfId="70" applyFont="1" applyFill="1" applyBorder="1" applyAlignment="1">
      <alignment horizontal="right"/>
    </xf>
    <xf numFmtId="0" fontId="7" fillId="0" borderId="18" xfId="70" applyFill="1" applyBorder="1"/>
    <xf numFmtId="0" fontId="46" fillId="25" borderId="0" xfId="70" applyFont="1" applyFill="1" applyBorder="1" applyAlignment="1">
      <alignment horizontal="left"/>
    </xf>
    <xf numFmtId="0" fontId="7" fillId="0" borderId="0" xfId="70" applyAlignment="1">
      <alignment horizontal="center"/>
    </xf>
    <xf numFmtId="0" fontId="7" fillId="26" borderId="0" xfId="70" applyFill="1" applyBorder="1" applyAlignment="1">
      <alignment vertical="center"/>
    </xf>
    <xf numFmtId="3" fontId="17" fillId="25" borderId="0" xfId="70" applyNumberFormat="1" applyFont="1" applyFill="1" applyBorder="1" applyAlignment="1">
      <alignment horizontal="right"/>
    </xf>
    <xf numFmtId="0" fontId="8" fillId="25" borderId="0" xfId="70" applyFont="1" applyFill="1" applyAlignment="1">
      <alignment vertical="top"/>
    </xf>
    <xf numFmtId="0" fontId="8" fillId="25" borderId="20" xfId="70" applyFont="1" applyFill="1" applyBorder="1" applyAlignment="1">
      <alignment vertical="top"/>
    </xf>
    <xf numFmtId="0" fontId="8" fillId="0" borderId="0" xfId="70" applyFont="1" applyAlignment="1">
      <alignment vertical="top"/>
    </xf>
    <xf numFmtId="0" fontId="8" fillId="25" borderId="0" xfId="70" applyFont="1" applyFill="1" applyBorder="1" applyAlignment="1">
      <alignment horizontal="center"/>
    </xf>
    <xf numFmtId="0" fontId="10" fillId="25" borderId="0" xfId="70" applyFont="1" applyFill="1" applyBorder="1" applyAlignment="1">
      <alignment vertical="top"/>
    </xf>
    <xf numFmtId="0" fontId="19" fillId="29" borderId="20" xfId="70" applyFont="1" applyFill="1" applyBorder="1" applyAlignment="1">
      <alignment horizontal="center" vertical="center"/>
    </xf>
    <xf numFmtId="0" fontId="7" fillId="0" borderId="0" xfId="70" applyFill="1" applyAlignment="1">
      <alignment vertical="top"/>
    </xf>
    <xf numFmtId="0" fontId="7" fillId="0" borderId="0" xfId="70" applyFill="1" applyBorder="1" applyAlignment="1">
      <alignment vertical="top"/>
    </xf>
    <xf numFmtId="0" fontId="34" fillId="0" borderId="0" xfId="70" applyFont="1" applyFill="1" applyBorder="1"/>
    <xf numFmtId="0" fontId="10" fillId="0" borderId="0" xfId="70" applyFont="1" applyFill="1" applyBorder="1" applyAlignment="1">
      <alignment vertical="top"/>
    </xf>
    <xf numFmtId="0" fontId="96" fillId="35" borderId="0" xfId="68" applyFill="1" applyBorder="1" applyAlignment="1" applyProtection="1"/>
    <xf numFmtId="0" fontId="16" fillId="25" borderId="0" xfId="62" applyFont="1" applyFill="1" applyBorder="1" applyAlignment="1">
      <alignment horizontal="left" indent="1"/>
    </xf>
    <xf numFmtId="0" fontId="14" fillId="25" borderId="22" xfId="62" applyFont="1" applyFill="1" applyBorder="1" applyAlignment="1">
      <alignment horizontal="left"/>
    </xf>
    <xf numFmtId="0" fontId="54" fillId="25" borderId="19" xfId="0" applyFont="1" applyFill="1" applyBorder="1"/>
    <xf numFmtId="0" fontId="10" fillId="25" borderId="19" xfId="0" applyFont="1" applyFill="1" applyBorder="1" applyAlignment="1"/>
    <xf numFmtId="0" fontId="7" fillId="0" borderId="0" xfId="62" applyFill="1" applyBorder="1"/>
    <xf numFmtId="3" fontId="7" fillId="25" borderId="0" xfId="70" applyNumberFormat="1" applyFill="1"/>
    <xf numFmtId="0" fontId="16" fillId="25" borderId="18" xfId="70" applyFont="1" applyFill="1" applyBorder="1" applyAlignment="1"/>
    <xf numFmtId="167" fontId="72" fillId="26" borderId="0" xfId="62" applyNumberFormat="1" applyFont="1" applyFill="1" applyBorder="1" applyAlignment="1">
      <alignment horizontal="center"/>
    </xf>
    <xf numFmtId="167" fontId="17" fillId="26" borderId="0" xfId="62" applyNumberFormat="1" applyFont="1" applyFill="1" applyBorder="1" applyAlignment="1">
      <alignment horizontal="center"/>
    </xf>
    <xf numFmtId="164" fontId="56" fillId="26" borderId="0" xfId="40" applyNumberFormat="1" applyFont="1" applyFill="1" applyBorder="1" applyAlignment="1">
      <alignment horizontal="center" wrapText="1"/>
    </xf>
    <xf numFmtId="165" fontId="91" fillId="26" borderId="0" xfId="70" applyNumberFormat="1" applyFont="1" applyFill="1" applyBorder="1"/>
    <xf numFmtId="0" fontId="14" fillId="26" borderId="0" xfId="62" applyFont="1" applyFill="1" applyBorder="1" applyAlignment="1">
      <alignment horizontal="left" indent="1"/>
    </xf>
    <xf numFmtId="0" fontId="14" fillId="26" borderId="0" xfId="62" applyFont="1" applyFill="1" applyBorder="1" applyAlignment="1"/>
    <xf numFmtId="0" fontId="73" fillId="26" borderId="0" xfId="62" applyFont="1" applyFill="1" applyBorder="1" applyAlignment="1">
      <alignment horizontal="left" indent="1"/>
    </xf>
    <xf numFmtId="0" fontId="14" fillId="26" borderId="36" xfId="62" applyFont="1" applyFill="1" applyBorder="1" applyAlignment="1">
      <alignment horizontal="left" indent="1"/>
    </xf>
    <xf numFmtId="0" fontId="14" fillId="26" borderId="36" xfId="62" applyFont="1" applyFill="1" applyBorder="1" applyAlignment="1"/>
    <xf numFmtId="165" fontId="17" fillId="26" borderId="0" xfId="70" applyNumberFormat="1" applyFont="1" applyFill="1" applyBorder="1" applyAlignment="1">
      <alignment horizontal="center"/>
    </xf>
    <xf numFmtId="0" fontId="21" fillId="25" borderId="0" xfId="0" applyFont="1" applyFill="1" applyBorder="1" applyAlignment="1">
      <alignment vertical="top"/>
    </xf>
    <xf numFmtId="0" fontId="17" fillId="25" borderId="0" xfId="0" applyFont="1" applyFill="1" applyBorder="1" applyAlignment="1">
      <alignment horizontal="right"/>
    </xf>
    <xf numFmtId="0" fontId="7" fillId="25" borderId="19" xfId="70" applyFill="1" applyBorder="1"/>
    <xf numFmtId="0" fontId="80" fillId="26" borderId="15" xfId="70" applyFont="1" applyFill="1" applyBorder="1" applyAlignment="1">
      <alignment vertical="center"/>
    </xf>
    <xf numFmtId="0" fontId="101" fillId="26" borderId="16" xfId="70" applyFont="1" applyFill="1" applyBorder="1" applyAlignment="1">
      <alignment vertical="center"/>
    </xf>
    <xf numFmtId="0" fontId="101" fillId="26" borderId="17" xfId="70" applyFont="1" applyFill="1" applyBorder="1" applyAlignment="1">
      <alignment vertical="center"/>
    </xf>
    <xf numFmtId="0" fontId="61" fillId="25" borderId="0" xfId="70" applyFont="1" applyFill="1"/>
    <xf numFmtId="0" fontId="61" fillId="25" borderId="0" xfId="70" applyFont="1" applyFill="1" applyBorder="1"/>
    <xf numFmtId="0" fontId="64" fillId="25" borderId="19" xfId="70" applyFont="1" applyFill="1" applyBorder="1"/>
    <xf numFmtId="0" fontId="61" fillId="0" borderId="0" xfId="70" applyFont="1"/>
    <xf numFmtId="0" fontId="62" fillId="0" borderId="0" xfId="70" applyFont="1"/>
    <xf numFmtId="0" fontId="62" fillId="25" borderId="0" xfId="70" applyFont="1" applyFill="1"/>
    <xf numFmtId="0" fontId="62" fillId="25" borderId="0" xfId="70" applyFont="1" applyFill="1" applyBorder="1"/>
    <xf numFmtId="0" fontId="68" fillId="25" borderId="19" xfId="70" applyFont="1" applyFill="1" applyBorder="1"/>
    <xf numFmtId="0" fontId="62" fillId="26" borderId="0" xfId="70" applyFont="1" applyFill="1"/>
    <xf numFmtId="0" fontId="10" fillId="25" borderId="0" xfId="70" applyFont="1" applyFill="1" applyBorder="1" applyAlignment="1">
      <alignment vertical="center"/>
    </xf>
    <xf numFmtId="0" fontId="7" fillId="0" borderId="0" xfId="70" applyBorder="1" applyAlignment="1">
      <alignment vertical="center"/>
    </xf>
    <xf numFmtId="0" fontId="19" fillId="30" borderId="19" xfId="70" applyFont="1" applyFill="1" applyBorder="1" applyAlignment="1">
      <alignment horizontal="center" vertical="center"/>
    </xf>
    <xf numFmtId="3" fontId="8" fillId="25" borderId="22" xfId="70" applyNumberFormat="1" applyFont="1" applyFill="1" applyBorder="1" applyAlignment="1">
      <alignment horizontal="center"/>
    </xf>
    <xf numFmtId="0" fontId="8" fillId="25" borderId="22" xfId="70" applyFont="1" applyFill="1" applyBorder="1" applyAlignment="1">
      <alignment horizontal="center"/>
    </xf>
    <xf numFmtId="3" fontId="8" fillId="25" borderId="0" xfId="70" applyNumberFormat="1" applyFont="1" applyFill="1" applyBorder="1" applyAlignment="1">
      <alignment horizontal="center"/>
    </xf>
    <xf numFmtId="0" fontId="20" fillId="26" borderId="16" xfId="70" applyFont="1" applyFill="1" applyBorder="1" applyAlignment="1">
      <alignment vertical="center"/>
    </xf>
    <xf numFmtId="0" fontId="56" fillId="26" borderId="16" xfId="70" applyFont="1" applyFill="1" applyBorder="1" applyAlignment="1">
      <alignment horizontal="center" vertical="center"/>
    </xf>
    <xf numFmtId="0" fontId="56" fillId="26" borderId="17" xfId="70" applyFont="1" applyFill="1" applyBorder="1" applyAlignment="1">
      <alignment horizontal="center" vertical="center"/>
    </xf>
    <xf numFmtId="0" fontId="20" fillId="25" borderId="0" xfId="70" applyFont="1" applyFill="1" applyBorder="1" applyAlignment="1">
      <alignment vertical="center"/>
    </xf>
    <xf numFmtId="0" fontId="56" fillId="25" borderId="0" xfId="70" applyFont="1" applyFill="1" applyBorder="1" applyAlignment="1">
      <alignment horizontal="center" vertical="center"/>
    </xf>
    <xf numFmtId="0" fontId="76" fillId="25" borderId="0" xfId="70" applyFont="1" applyFill="1"/>
    <xf numFmtId="0" fontId="76" fillId="0" borderId="0" xfId="70" applyFont="1" applyFill="1"/>
    <xf numFmtId="165" fontId="78" fillId="26" borderId="0" xfId="70" applyNumberFormat="1" applyFont="1" applyFill="1" applyBorder="1" applyAlignment="1">
      <alignment horizontal="right" vertical="center"/>
    </xf>
    <xf numFmtId="165" fontId="17" fillId="26" borderId="0" xfId="70" applyNumberFormat="1" applyFont="1" applyFill="1" applyBorder="1" applyAlignment="1">
      <alignment horizontal="right" vertical="center"/>
    </xf>
    <xf numFmtId="165" fontId="8" fillId="25" borderId="0" xfId="70" applyNumberFormat="1" applyFont="1" applyFill="1" applyBorder="1" applyAlignment="1">
      <alignment horizontal="right" vertical="center"/>
    </xf>
    <xf numFmtId="0" fontId="75" fillId="25" borderId="0" xfId="70" applyFont="1" applyFill="1" applyBorder="1" applyAlignment="1">
      <alignment horizontal="center" vertical="center"/>
    </xf>
    <xf numFmtId="165" fontId="78" fillId="25" borderId="0" xfId="70" applyNumberFormat="1" applyFont="1" applyFill="1" applyBorder="1" applyAlignment="1">
      <alignment horizontal="center" vertical="center"/>
    </xf>
    <xf numFmtId="165" fontId="75" fillId="26" borderId="0" xfId="70" applyNumberFormat="1" applyFont="1" applyFill="1" applyBorder="1" applyAlignment="1">
      <alignment horizontal="right" vertical="center" wrapText="1"/>
    </xf>
    <xf numFmtId="0" fontId="79" fillId="25" borderId="0" xfId="70" applyFont="1" applyFill="1" applyAlignment="1">
      <alignment vertical="center"/>
    </xf>
    <xf numFmtId="0" fontId="79" fillId="25" borderId="20" xfId="70" applyFont="1" applyFill="1" applyBorder="1" applyAlignment="1">
      <alignment vertical="center"/>
    </xf>
    <xf numFmtId="0" fontId="79" fillId="0" borderId="0" xfId="70" applyFont="1" applyFill="1" applyBorder="1" applyAlignment="1">
      <alignment vertical="center"/>
    </xf>
    <xf numFmtId="165" fontId="75" fillId="26" borderId="0" xfId="70" applyNumberFormat="1" applyFont="1" applyFill="1" applyBorder="1" applyAlignment="1">
      <alignment horizontal="right" vertical="center"/>
    </xf>
    <xf numFmtId="0" fontId="79" fillId="0" borderId="0" xfId="70" applyFont="1" applyFill="1" applyAlignment="1">
      <alignment vertical="center"/>
    </xf>
    <xf numFmtId="49" fontId="17" fillId="25" borderId="0" xfId="70" applyNumberFormat="1" applyFont="1" applyFill="1" applyBorder="1" applyAlignment="1">
      <alignment horizontal="left" indent="1"/>
    </xf>
    <xf numFmtId="165" fontId="8" fillId="25" borderId="0" xfId="70" applyNumberFormat="1" applyFont="1" applyFill="1" applyBorder="1" applyAlignment="1">
      <alignment horizontal="center" vertical="center"/>
    </xf>
    <xf numFmtId="49" fontId="78" fillId="25" borderId="0" xfId="70" applyNumberFormat="1" applyFont="1" applyFill="1" applyBorder="1" applyAlignment="1">
      <alignment horizontal="left" indent="1"/>
    </xf>
    <xf numFmtId="0" fontId="29" fillId="25" borderId="0" xfId="70" applyFont="1" applyFill="1"/>
    <xf numFmtId="0" fontId="29" fillId="25" borderId="20" xfId="70" applyFont="1" applyFill="1" applyBorder="1"/>
    <xf numFmtId="49" fontId="16" fillId="25" borderId="0" xfId="70" applyNumberFormat="1" applyFont="1" applyFill="1" applyBorder="1" applyAlignment="1">
      <alignment horizontal="left" indent="1"/>
    </xf>
    <xf numFmtId="0" fontId="29" fillId="0" borderId="0" xfId="70" applyFont="1" applyFill="1"/>
    <xf numFmtId="0" fontId="75" fillId="25" borderId="0" xfId="70" applyFont="1" applyFill="1"/>
    <xf numFmtId="0" fontId="75" fillId="25" borderId="20" xfId="70" applyFont="1" applyFill="1" applyBorder="1"/>
    <xf numFmtId="49" fontId="75" fillId="25" borderId="0" xfId="70" applyNumberFormat="1" applyFont="1" applyFill="1" applyBorder="1" applyAlignment="1">
      <alignment horizontal="left" indent="1"/>
    </xf>
    <xf numFmtId="0" fontId="75" fillId="0" borderId="0" xfId="70" applyFont="1" applyFill="1"/>
    <xf numFmtId="0" fontId="61" fillId="25" borderId="20" xfId="70" applyFont="1" applyFill="1" applyBorder="1"/>
    <xf numFmtId="0" fontId="60" fillId="25" borderId="0" xfId="70" applyFont="1" applyFill="1" applyBorder="1" applyAlignment="1">
      <alignment horizontal="left"/>
    </xf>
    <xf numFmtId="0" fontId="60" fillId="25" borderId="0" xfId="70" applyFont="1" applyFill="1" applyBorder="1" applyAlignment="1">
      <alignment horizontal="justify" vertical="center"/>
    </xf>
    <xf numFmtId="165" fontId="60" fillId="25" borderId="0" xfId="70" applyNumberFormat="1" applyFont="1" applyFill="1" applyBorder="1" applyAlignment="1">
      <alignment horizontal="center" vertical="center"/>
    </xf>
    <xf numFmtId="165" fontId="60" fillId="25" borderId="0" xfId="70" applyNumberFormat="1" applyFont="1" applyFill="1" applyBorder="1" applyAlignment="1">
      <alignment horizontal="right" vertical="center" wrapText="1"/>
    </xf>
    <xf numFmtId="0" fontId="19" fillId="30" borderId="20" xfId="70" applyFont="1" applyFill="1" applyBorder="1" applyAlignment="1">
      <alignment horizontal="center" vertical="center"/>
    </xf>
    <xf numFmtId="49" fontId="8" fillId="25" borderId="0" xfId="70" applyNumberFormat="1" applyFont="1" applyFill="1" applyBorder="1" applyAlignment="1">
      <alignment horizontal="center"/>
    </xf>
    <xf numFmtId="49" fontId="17" fillId="25" borderId="0" xfId="70" applyNumberFormat="1" applyFont="1" applyFill="1" applyBorder="1" applyAlignment="1">
      <alignment horizontal="center"/>
    </xf>
    <xf numFmtId="0" fontId="17" fillId="25" borderId="0" xfId="70" applyNumberFormat="1" applyFont="1" applyFill="1" applyBorder="1" applyAlignment="1">
      <alignment horizontal="center"/>
    </xf>
    <xf numFmtId="3" fontId="7" fillId="0" borderId="0" xfId="70" applyNumberFormat="1" applyAlignment="1">
      <alignment horizontal="center"/>
    </xf>
    <xf numFmtId="0" fontId="75" fillId="25" borderId="0" xfId="70" applyFont="1" applyFill="1" applyBorder="1" applyAlignment="1">
      <alignment horizontal="left"/>
    </xf>
    <xf numFmtId="0" fontId="35" fillId="25" borderId="0" xfId="70" applyFont="1" applyFill="1" applyAlignment="1">
      <alignment vertical="center"/>
    </xf>
    <xf numFmtId="0" fontId="35" fillId="25" borderId="20" xfId="70" applyFont="1" applyFill="1" applyBorder="1" applyAlignment="1">
      <alignment vertical="center"/>
    </xf>
    <xf numFmtId="0" fontId="75" fillId="25" borderId="0" xfId="70" applyFont="1" applyFill="1" applyBorder="1" applyAlignment="1">
      <alignment horizontal="left" vertical="center"/>
    </xf>
    <xf numFmtId="0" fontId="83" fillId="25" borderId="0" xfId="70" applyFont="1" applyFill="1" applyBorder="1" applyAlignment="1">
      <alignment horizontal="left" vertical="center"/>
    </xf>
    <xf numFmtId="0" fontId="35" fillId="0" borderId="0" xfId="70" applyFont="1" applyAlignment="1">
      <alignment vertical="center"/>
    </xf>
    <xf numFmtId="0" fontId="35" fillId="26" borderId="0" xfId="70" applyFont="1" applyFill="1" applyBorder="1" applyAlignment="1">
      <alignment vertical="center"/>
    </xf>
    <xf numFmtId="0" fontId="37" fillId="26" borderId="0" xfId="70" applyFont="1" applyFill="1" applyBorder="1" applyAlignment="1">
      <alignment vertical="center"/>
    </xf>
    <xf numFmtId="0" fontId="35" fillId="0" borderId="0" xfId="70" applyFont="1" applyBorder="1" applyAlignment="1">
      <alignment vertical="center"/>
    </xf>
    <xf numFmtId="164" fontId="7" fillId="26" borderId="0" xfId="70" applyNumberFormat="1" applyFill="1" applyBorder="1"/>
    <xf numFmtId="0" fontId="18" fillId="25" borderId="0" xfId="70" applyFont="1" applyFill="1" applyBorder="1" applyAlignment="1">
      <alignment vertical="center"/>
    </xf>
    <xf numFmtId="0" fontId="9" fillId="25" borderId="0" xfId="70" applyFont="1" applyFill="1" applyBorder="1" applyAlignment="1">
      <alignment vertical="center"/>
    </xf>
    <xf numFmtId="0" fontId="35" fillId="25" borderId="20" xfId="70" applyFont="1" applyFill="1" applyBorder="1"/>
    <xf numFmtId="0" fontId="37" fillId="25" borderId="0" xfId="70" applyFont="1" applyFill="1" applyBorder="1"/>
    <xf numFmtId="3" fontId="17" fillId="25" borderId="0" xfId="70" applyNumberFormat="1" applyFont="1" applyFill="1" applyBorder="1"/>
    <xf numFmtId="0" fontId="14" fillId="25" borderId="0" xfId="70" applyFont="1" applyFill="1" applyAlignment="1"/>
    <xf numFmtId="0" fontId="14" fillId="25" borderId="20" xfId="70" applyFont="1" applyFill="1" applyBorder="1" applyAlignment="1"/>
    <xf numFmtId="0" fontId="14" fillId="0" borderId="0" xfId="70" applyFont="1" applyAlignment="1"/>
    <xf numFmtId="3" fontId="8" fillId="25" borderId="0" xfId="70" applyNumberFormat="1" applyFont="1" applyFill="1" applyBorder="1"/>
    <xf numFmtId="0" fontId="7" fillId="0" borderId="20" xfId="70" applyBorder="1"/>
    <xf numFmtId="0" fontId="21" fillId="25" borderId="0" xfId="70" applyFont="1" applyFill="1" applyBorder="1" applyAlignment="1">
      <alignment vertical="center"/>
    </xf>
    <xf numFmtId="0" fontId="17" fillId="25" borderId="0" xfId="70" applyFont="1" applyFill="1" applyBorder="1" applyAlignment="1">
      <alignment horizontal="left" vertical="center"/>
    </xf>
    <xf numFmtId="0" fontId="19" fillId="38" borderId="20" xfId="70" applyFont="1" applyFill="1" applyBorder="1" applyAlignment="1">
      <alignment horizontal="center" vertical="center"/>
    </xf>
    <xf numFmtId="0" fontId="16" fillId="24" borderId="0" xfId="40" applyFont="1" applyFill="1" applyBorder="1" applyAlignment="1">
      <alignment horizontal="left" indent="2"/>
    </xf>
    <xf numFmtId="0" fontId="16" fillId="25" borderId="18" xfId="70" applyFont="1" applyFill="1" applyBorder="1" applyAlignment="1">
      <alignment horizontal="right"/>
    </xf>
    <xf numFmtId="0" fontId="34" fillId="24" borderId="0" xfId="40" applyFont="1" applyFill="1" applyBorder="1" applyAlignment="1">
      <alignment horizontal="left" vertical="top" wrapText="1"/>
    </xf>
    <xf numFmtId="3" fontId="83" fillId="26" borderId="0" xfId="70" applyNumberFormat="1" applyFont="1" applyFill="1" applyBorder="1" applyAlignment="1">
      <alignment horizontal="left"/>
    </xf>
    <xf numFmtId="49" fontId="17" fillId="25" borderId="0" xfId="70" applyNumberFormat="1" applyFont="1" applyFill="1" applyBorder="1" applyAlignment="1">
      <alignment horizontal="left"/>
    </xf>
    <xf numFmtId="3" fontId="7" fillId="0" borderId="0" xfId="70" applyNumberFormat="1" applyFill="1" applyAlignment="1">
      <alignment horizontal="center"/>
    </xf>
    <xf numFmtId="3" fontId="16" fillId="26" borderId="0" xfId="40" applyNumberFormat="1" applyFont="1" applyFill="1" applyBorder="1" applyAlignment="1">
      <alignment horizontal="right" wrapText="1"/>
    </xf>
    <xf numFmtId="3" fontId="14" fillId="26" borderId="10" xfId="70" applyNumberFormat="1" applyFont="1" applyFill="1" applyBorder="1" applyAlignment="1">
      <alignment horizontal="center"/>
    </xf>
    <xf numFmtId="3" fontId="7" fillId="26" borderId="0" xfId="70" applyNumberFormat="1" applyFill="1" applyBorder="1" applyAlignment="1">
      <alignment horizontal="center"/>
    </xf>
    <xf numFmtId="164" fontId="75" fillId="26" borderId="0" xfId="40" applyNumberFormat="1" applyFont="1" applyFill="1" applyBorder="1" applyAlignment="1">
      <alignment horizontal="right" indent="1"/>
    </xf>
    <xf numFmtId="0" fontId="76" fillId="26" borderId="0" xfId="70" applyFont="1" applyFill="1"/>
    <xf numFmtId="165" fontId="76" fillId="26" borderId="0" xfId="70" applyNumberFormat="1" applyFont="1" applyFill="1" applyBorder="1" applyAlignment="1">
      <alignment horizontal="center" vertical="center"/>
    </xf>
    <xf numFmtId="165" fontId="7" fillId="26" borderId="0" xfId="70" applyNumberFormat="1" applyFont="1" applyFill="1" applyBorder="1" applyAlignment="1">
      <alignment horizontal="center" vertical="center"/>
    </xf>
    <xf numFmtId="0" fontId="79" fillId="26" borderId="0" xfId="70" applyFont="1" applyFill="1" applyAlignment="1">
      <alignment vertical="center"/>
    </xf>
    <xf numFmtId="165" fontId="29" fillId="26" borderId="0" xfId="70" applyNumberFormat="1" applyFont="1" applyFill="1" applyBorder="1" applyAlignment="1">
      <alignment horizontal="center" vertical="center"/>
    </xf>
    <xf numFmtId="165" fontId="75" fillId="26" borderId="0" xfId="70" applyNumberFormat="1" applyFont="1" applyFill="1" applyBorder="1" applyAlignment="1">
      <alignment horizontal="center" vertical="center"/>
    </xf>
    <xf numFmtId="0" fontId="17" fillId="26" borderId="0" xfId="70" applyNumberFormat="1" applyFont="1" applyFill="1" applyBorder="1" applyAlignment="1">
      <alignment horizontal="right"/>
    </xf>
    <xf numFmtId="164" fontId="7" fillId="0" borderId="0" xfId="70" applyNumberFormat="1"/>
    <xf numFmtId="0" fontId="16" fillId="25" borderId="59" xfId="62" applyFont="1" applyFill="1" applyBorder="1" applyAlignment="1">
      <alignment horizontal="center"/>
    </xf>
    <xf numFmtId="0" fontId="17" fillId="25" borderId="0" xfId="0" applyFont="1" applyFill="1" applyBorder="1" applyAlignment="1">
      <alignment horizontal="left"/>
    </xf>
    <xf numFmtId="0" fontId="21" fillId="25" borderId="0" xfId="0" applyFont="1" applyFill="1" applyBorder="1" applyAlignment="1">
      <alignment horizontal="right"/>
    </xf>
    <xf numFmtId="0" fontId="16" fillId="25" borderId="11" xfId="0" applyFont="1" applyFill="1" applyBorder="1" applyAlignment="1">
      <alignment horizontal="center"/>
    </xf>
    <xf numFmtId="0" fontId="10" fillId="25" borderId="0" xfId="0" applyFont="1" applyFill="1" applyBorder="1"/>
    <xf numFmtId="0" fontId="15" fillId="25" borderId="0" xfId="0" applyFont="1" applyFill="1" applyBorder="1"/>
    <xf numFmtId="0" fontId="29" fillId="26" borderId="0" xfId="62" applyFont="1" applyFill="1" applyBorder="1"/>
    <xf numFmtId="3" fontId="17" fillId="26" borderId="0" xfId="62" applyNumberFormat="1" applyFont="1" applyFill="1" applyBorder="1" applyAlignment="1">
      <alignment horizontal="right" indent="2"/>
    </xf>
    <xf numFmtId="0" fontId="61" fillId="26" borderId="0" xfId="62" applyFont="1" applyFill="1" applyBorder="1" applyAlignment="1"/>
    <xf numFmtId="0" fontId="18" fillId="26" borderId="0" xfId="62" applyFont="1" applyFill="1" applyBorder="1"/>
    <xf numFmtId="0" fontId="17" fillId="26" borderId="0" xfId="0" applyFont="1" applyFill="1" applyBorder="1" applyAlignment="1">
      <alignment horizontal="left"/>
    </xf>
    <xf numFmtId="0" fontId="21" fillId="26" borderId="0" xfId="70" applyFont="1" applyFill="1" applyBorder="1" applyAlignment="1">
      <alignment horizontal="left"/>
    </xf>
    <xf numFmtId="0" fontId="75" fillId="25" borderId="0" xfId="70" applyFont="1" applyFill="1" applyBorder="1" applyAlignment="1"/>
    <xf numFmtId="167" fontId="35" fillId="0" borderId="0" xfId="70" applyNumberFormat="1" applyFont="1" applyBorder="1" applyAlignment="1">
      <alignment vertical="center"/>
    </xf>
    <xf numFmtId="0" fontId="75" fillId="25" borderId="20" xfId="70" applyFont="1" applyFill="1" applyBorder="1" applyAlignment="1">
      <alignment horizontal="left" indent="1"/>
    </xf>
    <xf numFmtId="0" fontId="7" fillId="44" borderId="0" xfId="70" applyFill="1" applyBorder="1"/>
    <xf numFmtId="0" fontId="17" fillId="44" borderId="0" xfId="70" applyFont="1" applyFill="1" applyBorder="1"/>
    <xf numFmtId="164" fontId="17" fillId="45" borderId="0" xfId="40" applyNumberFormat="1" applyFont="1" applyFill="1" applyBorder="1" applyAlignment="1">
      <alignment horizontal="center" wrapText="1"/>
    </xf>
    <xf numFmtId="0" fontId="10" fillId="44" borderId="0" xfId="70" applyFont="1" applyFill="1" applyBorder="1"/>
    <xf numFmtId="0" fontId="7" fillId="35" borderId="0" xfId="70" applyFill="1" applyBorder="1"/>
    <xf numFmtId="164" fontId="7" fillId="35" borderId="0" xfId="70" applyNumberFormat="1" applyFill="1" applyBorder="1"/>
    <xf numFmtId="0" fontId="21" fillId="35" borderId="0" xfId="70" applyFont="1" applyFill="1" applyBorder="1" applyAlignment="1">
      <alignment horizontal="right"/>
    </xf>
    <xf numFmtId="0" fontId="10" fillId="35" borderId="0" xfId="70" applyFont="1" applyFill="1" applyBorder="1"/>
    <xf numFmtId="0" fontId="106" fillId="0" borderId="0" xfId="70" applyFont="1" applyBorder="1" applyAlignment="1">
      <alignment vertical="center"/>
    </xf>
    <xf numFmtId="0" fontId="106" fillId="0" borderId="0" xfId="70" applyFont="1" applyBorder="1"/>
    <xf numFmtId="0" fontId="107" fillId="0" borderId="0" xfId="70" applyFont="1" applyBorder="1" applyAlignment="1">
      <alignment wrapText="1"/>
    </xf>
    <xf numFmtId="0" fontId="106" fillId="0" borderId="0" xfId="70" applyFont="1"/>
    <xf numFmtId="167" fontId="106" fillId="0" borderId="0" xfId="70" applyNumberFormat="1" applyFont="1" applyBorder="1" applyAlignment="1">
      <alignment vertical="center"/>
    </xf>
    <xf numFmtId="165" fontId="106" fillId="0" borderId="0" xfId="70" applyNumberFormat="1" applyFont="1" applyBorder="1" applyAlignment="1">
      <alignment vertical="center"/>
    </xf>
    <xf numFmtId="0" fontId="7" fillId="0" borderId="0" xfId="70" applyFill="1" applyAlignment="1">
      <alignment vertical="center"/>
    </xf>
    <xf numFmtId="0" fontId="7" fillId="0" borderId="20" xfId="70" applyFill="1" applyBorder="1" applyAlignment="1">
      <alignment vertical="center"/>
    </xf>
    <xf numFmtId="0" fontId="7" fillId="0" borderId="0" xfId="70" applyFill="1" applyBorder="1" applyAlignment="1">
      <alignment vertical="center"/>
    </xf>
    <xf numFmtId="0" fontId="106" fillId="0" borderId="0" xfId="70" applyFont="1" applyFill="1" applyBorder="1" applyAlignment="1">
      <alignment vertical="center"/>
    </xf>
    <xf numFmtId="0" fontId="7" fillId="26" borderId="0" xfId="70" applyFill="1" applyAlignment="1">
      <alignment vertical="center"/>
    </xf>
    <xf numFmtId="0" fontId="16" fillId="26" borderId="11" xfId="62" applyFont="1" applyFill="1" applyBorder="1" applyAlignment="1">
      <alignment horizontal="center" vertical="center"/>
    </xf>
    <xf numFmtId="0" fontId="35" fillId="0" borderId="0" xfId="70" applyFont="1" applyFill="1"/>
    <xf numFmtId="0" fontId="108" fillId="46" borderId="0" xfId="70" applyFont="1" applyFill="1" applyBorder="1"/>
    <xf numFmtId="0" fontId="108" fillId="46" borderId="0" xfId="70" applyFont="1" applyFill="1" applyBorder="1" applyAlignment="1">
      <alignment vertical="center"/>
    </xf>
    <xf numFmtId="167" fontId="75" fillId="26" borderId="0" xfId="59" applyNumberFormat="1" applyFont="1" applyFill="1" applyBorder="1" applyAlignment="1">
      <alignment horizontal="right"/>
    </xf>
    <xf numFmtId="167" fontId="17" fillId="26" borderId="0" xfId="59" applyNumberFormat="1" applyFont="1" applyFill="1" applyBorder="1" applyAlignment="1">
      <alignment horizontal="right"/>
    </xf>
    <xf numFmtId="167" fontId="17" fillId="26" borderId="0" xfId="59" applyNumberFormat="1" applyFont="1" applyFill="1" applyBorder="1" applyAlignment="1">
      <alignment horizontal="right" indent="1"/>
    </xf>
    <xf numFmtId="0" fontId="16" fillId="25" borderId="11" xfId="70" applyFont="1" applyFill="1" applyBorder="1" applyAlignment="1">
      <alignment horizontal="center"/>
    </xf>
    <xf numFmtId="2" fontId="14" fillId="26" borderId="0" xfId="62" applyNumberFormat="1" applyFont="1" applyFill="1" applyBorder="1" applyAlignment="1">
      <alignment horizontal="left" indent="1"/>
    </xf>
    <xf numFmtId="0" fontId="21" fillId="25" borderId="0" xfId="70" applyFont="1" applyFill="1" applyBorder="1" applyAlignment="1">
      <alignment horizontal="right"/>
    </xf>
    <xf numFmtId="0" fontId="7" fillId="25" borderId="20" xfId="70" applyFill="1" applyBorder="1" applyAlignment="1"/>
    <xf numFmtId="0" fontId="17" fillId="24" borderId="0" xfId="61" applyFont="1" applyFill="1" applyBorder="1" applyAlignment="1">
      <alignment horizontal="left"/>
    </xf>
    <xf numFmtId="0" fontId="97" fillId="27" borderId="0" xfId="61" applyFont="1" applyFill="1" applyBorder="1" applyAlignment="1">
      <alignment horizontal="left"/>
    </xf>
    <xf numFmtId="0" fontId="17" fillId="24" borderId="0" xfId="61" applyFont="1" applyFill="1" applyBorder="1" applyAlignment="1"/>
    <xf numFmtId="0" fontId="16" fillId="24" borderId="0" xfId="40" applyFont="1" applyFill="1" applyBorder="1" applyAlignment="1" applyProtection="1">
      <alignment horizontal="left" indent="1"/>
    </xf>
    <xf numFmtId="0" fontId="21" fillId="24" borderId="0" xfId="40" applyFont="1" applyFill="1" applyBorder="1" applyAlignment="1" applyProtection="1">
      <alignment horizontal="left" indent="1"/>
    </xf>
    <xf numFmtId="168" fontId="17" fillId="24" borderId="0" xfId="40" applyNumberFormat="1" applyFont="1" applyFill="1" applyBorder="1" applyAlignment="1" applyProtection="1">
      <alignment horizontal="right" wrapText="1"/>
    </xf>
    <xf numFmtId="0" fontId="16" fillId="24" borderId="0" xfId="40" applyFont="1" applyFill="1" applyBorder="1" applyProtection="1"/>
    <xf numFmtId="0" fontId="17" fillId="24" borderId="0" xfId="40" applyFont="1" applyFill="1" applyBorder="1" applyProtection="1"/>
    <xf numFmtId="0" fontId="75" fillId="24" borderId="0" xfId="40" applyFont="1" applyFill="1" applyBorder="1" applyProtection="1"/>
    <xf numFmtId="0" fontId="16" fillId="24" borderId="0" xfId="40" applyFont="1" applyFill="1" applyBorder="1" applyAlignment="1" applyProtection="1">
      <alignment horizontal="left"/>
    </xf>
    <xf numFmtId="0" fontId="75" fillId="44" borderId="0" xfId="70" applyFont="1" applyFill="1" applyBorder="1" applyAlignment="1">
      <alignment horizontal="right"/>
    </xf>
    <xf numFmtId="167" fontId="75" fillId="25" borderId="0" xfId="59" applyNumberFormat="1" applyFont="1" applyFill="1" applyBorder="1" applyAlignment="1">
      <alignment horizontal="right" indent="1"/>
    </xf>
    <xf numFmtId="170" fontId="16" fillId="25" borderId="11" xfId="70" applyNumberFormat="1" applyFont="1" applyFill="1" applyBorder="1" applyAlignment="1">
      <alignment horizontal="center"/>
    </xf>
    <xf numFmtId="171" fontId="21" fillId="26" borderId="0" xfId="40" applyNumberFormat="1" applyFont="1" applyFill="1" applyBorder="1" applyAlignment="1">
      <alignment horizontal="right" wrapText="1"/>
    </xf>
    <xf numFmtId="0" fontId="16" fillId="25" borderId="11" xfId="70" applyFont="1" applyFill="1" applyBorder="1" applyAlignment="1" applyProtection="1">
      <alignment horizontal="center"/>
    </xf>
    <xf numFmtId="0" fontId="16" fillId="25" borderId="12" xfId="70" applyFont="1" applyFill="1" applyBorder="1" applyAlignment="1" applyProtection="1">
      <alignment horizontal="center"/>
    </xf>
    <xf numFmtId="165" fontId="17" fillId="27" borderId="0" xfId="40" applyNumberFormat="1" applyFont="1" applyFill="1" applyBorder="1" applyAlignment="1">
      <alignment horizontal="right" wrapText="1" indent="1"/>
    </xf>
    <xf numFmtId="0" fontId="52" fillId="25" borderId="0" xfId="70" applyFont="1" applyFill="1" applyAlignment="1"/>
    <xf numFmtId="0" fontId="52" fillId="0" borderId="0" xfId="70" applyFont="1" applyBorder="1" applyAlignment="1"/>
    <xf numFmtId="0" fontId="10" fillId="25" borderId="0" xfId="70" applyFont="1" applyFill="1" applyBorder="1" applyAlignment="1"/>
    <xf numFmtId="0" fontId="52" fillId="0" borderId="0" xfId="70" applyFont="1" applyAlignment="1"/>
    <xf numFmtId="167" fontId="8" fillId="26" borderId="0" xfId="70" applyNumberFormat="1" applyFont="1" applyFill="1" applyBorder="1" applyAlignment="1">
      <alignment horizontal="right" indent="3"/>
    </xf>
    <xf numFmtId="167" fontId="97" fillId="26" borderId="0" xfId="70" applyNumberFormat="1" applyFont="1" applyFill="1" applyBorder="1" applyAlignment="1">
      <alignment horizontal="right" indent="3"/>
    </xf>
    <xf numFmtId="0" fontId="112" fillId="25" borderId="0" xfId="70" applyFont="1" applyFill="1" applyBorder="1" applyAlignment="1">
      <alignment horizontal="left" vertical="center"/>
    </xf>
    <xf numFmtId="0" fontId="0" fillId="25" borderId="22" xfId="51" applyFont="1" applyFill="1" applyBorder="1"/>
    <xf numFmtId="3" fontId="35" fillId="0" borderId="0" xfId="70" applyNumberFormat="1" applyFont="1" applyBorder="1" applyAlignment="1">
      <alignment vertical="center"/>
    </xf>
    <xf numFmtId="165" fontId="35" fillId="0" borderId="0" xfId="70" applyNumberFormat="1" applyFont="1" applyBorder="1" applyAlignment="1">
      <alignment vertical="center"/>
    </xf>
    <xf numFmtId="0" fontId="17" fillId="0" borderId="0" xfId="0" applyFont="1" applyAlignment="1">
      <alignment readingOrder="2"/>
    </xf>
    <xf numFmtId="0" fontId="17" fillId="24" borderId="0" xfId="40" applyFont="1" applyFill="1" applyBorder="1"/>
    <xf numFmtId="0" fontId="17" fillId="36" borderId="0" xfId="62" applyFont="1" applyFill="1" applyAlignment="1">
      <alignment vertical="center" wrapText="1"/>
    </xf>
    <xf numFmtId="0" fontId="93" fillId="38" borderId="0" xfId="62" applyFont="1" applyFill="1" applyBorder="1" applyAlignment="1">
      <alignment vertical="center"/>
    </xf>
    <xf numFmtId="0" fontId="8" fillId="36" borderId="0" xfId="62" applyFont="1" applyFill="1" applyAlignment="1">
      <alignment horizontal="left" vertical="center"/>
    </xf>
    <xf numFmtId="0" fontId="15" fillId="36" borderId="0" xfId="62" applyFont="1" applyFill="1" applyBorder="1" applyAlignment="1">
      <alignment horizontal="right" vertical="top" wrapText="1"/>
    </xf>
    <xf numFmtId="0" fontId="14" fillId="32" borderId="0" xfId="62" applyFont="1" applyFill="1" applyBorder="1" applyAlignment="1">
      <alignment horizontal="right"/>
    </xf>
    <xf numFmtId="0" fontId="15" fillId="36" borderId="38" xfId="62" applyFont="1" applyFill="1" applyBorder="1" applyAlignment="1">
      <alignment horizontal="right" vertical="top" wrapText="1"/>
    </xf>
    <xf numFmtId="0" fontId="16" fillId="36" borderId="0" xfId="62" applyFont="1" applyFill="1" applyBorder="1" applyAlignment="1">
      <alignment horizontal="right" vertical="center"/>
    </xf>
    <xf numFmtId="0" fontId="17" fillId="36" borderId="0" xfId="62" applyFont="1" applyFill="1" applyBorder="1" applyAlignment="1">
      <alignment horizontal="right" vertical="center" wrapText="1"/>
    </xf>
    <xf numFmtId="0" fontId="16" fillId="36" borderId="0" xfId="62" applyFont="1" applyFill="1" applyBorder="1" applyAlignment="1">
      <alignment horizontal="right" vertical="center" wrapText="1"/>
    </xf>
    <xf numFmtId="0" fontId="17" fillId="36" borderId="0" xfId="62" applyFont="1" applyFill="1" applyBorder="1" applyAlignment="1">
      <alignment horizontal="right" vertical="top" wrapText="1"/>
    </xf>
    <xf numFmtId="0" fontId="17" fillId="36" borderId="0" xfId="62" applyFont="1" applyFill="1" applyBorder="1" applyAlignment="1">
      <alignment horizontal="right" vertical="center"/>
    </xf>
    <xf numFmtId="0" fontId="17" fillId="36" borderId="0" xfId="62" applyFont="1" applyFill="1" applyBorder="1" applyAlignment="1">
      <alignment horizontal="right"/>
    </xf>
    <xf numFmtId="0" fontId="17" fillId="36" borderId="0" xfId="62" applyFont="1" applyFill="1" applyBorder="1" applyAlignment="1">
      <alignment horizontal="right" wrapText="1"/>
    </xf>
    <xf numFmtId="0" fontId="17" fillId="36" borderId="38" xfId="62" applyFont="1" applyFill="1" applyBorder="1" applyAlignment="1">
      <alignment horizontal="right"/>
    </xf>
    <xf numFmtId="0" fontId="7" fillId="36" borderId="0" xfId="62" applyFill="1" applyBorder="1" applyAlignment="1">
      <alignment horizontal="right" vertical="center"/>
    </xf>
    <xf numFmtId="0" fontId="7" fillId="36" borderId="0" xfId="62" applyFill="1" applyBorder="1" applyAlignment="1">
      <alignment horizontal="right"/>
    </xf>
    <xf numFmtId="0" fontId="16" fillId="0" borderId="11" xfId="0" applyFont="1" applyFill="1" applyBorder="1" applyAlignment="1">
      <alignment horizontal="center"/>
    </xf>
    <xf numFmtId="164" fontId="7" fillId="0" borderId="0" xfId="70" applyNumberFormat="1" applyFill="1"/>
    <xf numFmtId="165" fontId="7" fillId="0" borderId="0" xfId="70" applyNumberFormat="1" applyFill="1" applyAlignment="1">
      <alignment vertical="center"/>
    </xf>
    <xf numFmtId="0" fontId="61" fillId="0" borderId="0" xfId="70" applyFont="1" applyFill="1"/>
    <xf numFmtId="166" fontId="7" fillId="0" borderId="0" xfId="70" applyNumberFormat="1" applyFill="1"/>
    <xf numFmtId="0" fontId="21" fillId="24" borderId="19" xfId="61" applyFont="1" applyFill="1" applyBorder="1" applyAlignment="1">
      <alignment horizontal="left" wrapText="1"/>
    </xf>
    <xf numFmtId="0" fontId="16" fillId="26" borderId="12" xfId="70" applyFont="1" applyFill="1" applyBorder="1" applyAlignment="1">
      <alignment horizontal="center"/>
    </xf>
    <xf numFmtId="0" fontId="16" fillId="25" borderId="12" xfId="51" applyFont="1" applyFill="1" applyBorder="1" applyAlignment="1">
      <alignment horizontal="center" vertical="center"/>
    </xf>
    <xf numFmtId="0" fontId="7" fillId="26" borderId="0" xfId="52" applyFill="1" applyBorder="1"/>
    <xf numFmtId="0" fontId="16" fillId="25" borderId="0" xfId="52" applyFont="1" applyFill="1" applyBorder="1" applyAlignment="1">
      <alignment horizontal="left"/>
    </xf>
    <xf numFmtId="0" fontId="98" fillId="25" borderId="0" xfId="52" applyFont="1" applyFill="1" applyBorder="1" applyAlignment="1">
      <alignment horizontal="left"/>
    </xf>
    <xf numFmtId="0" fontId="16" fillId="25" borderId="0" xfId="51" applyFont="1" applyFill="1" applyBorder="1" applyAlignment="1">
      <alignment horizontal="right"/>
    </xf>
    <xf numFmtId="0" fontId="0" fillId="26" borderId="22" xfId="51" applyFont="1" applyFill="1" applyBorder="1"/>
    <xf numFmtId="0" fontId="14" fillId="25" borderId="22" xfId="51" applyFont="1" applyFill="1" applyBorder="1" applyAlignment="1">
      <alignment horizontal="left"/>
    </xf>
    <xf numFmtId="0" fontId="46" fillId="25" borderId="22" xfId="51" applyFont="1" applyFill="1" applyBorder="1" applyAlignment="1">
      <alignment horizontal="left"/>
    </xf>
    <xf numFmtId="0" fontId="0" fillId="0" borderId="22" xfId="51" applyFont="1" applyBorder="1"/>
    <xf numFmtId="0" fontId="21" fillId="0" borderId="0" xfId="51" applyFont="1" applyBorder="1" applyAlignment="1">
      <alignment vertical="top"/>
    </xf>
    <xf numFmtId="0" fontId="10" fillId="25" borderId="0" xfId="51" applyFont="1" applyFill="1" applyBorder="1"/>
    <xf numFmtId="0" fontId="16" fillId="25" borderId="11" xfId="51" applyFont="1" applyFill="1" applyBorder="1" applyAlignment="1">
      <alignment horizontal="center" vertical="center"/>
    </xf>
    <xf numFmtId="0" fontId="16" fillId="25" borderId="0" xfId="51" applyFont="1" applyFill="1" applyBorder="1" applyAlignment="1">
      <alignment horizontal="center" vertical="center"/>
    </xf>
    <xf numFmtId="49" fontId="16" fillId="25" borderId="0" xfId="51" applyNumberFormat="1" applyFont="1" applyFill="1" applyBorder="1" applyAlignment="1">
      <alignment horizontal="center" vertical="center" wrapText="1"/>
    </xf>
    <xf numFmtId="0" fontId="14" fillId="26" borderId="0" xfId="51" applyFont="1" applyFill="1" applyBorder="1" applyAlignment="1">
      <alignment horizontal="center"/>
    </xf>
    <xf numFmtId="0" fontId="21" fillId="25" borderId="0" xfId="51" applyFont="1" applyFill="1" applyBorder="1" applyAlignment="1">
      <alignment horizontal="center"/>
    </xf>
    <xf numFmtId="1" fontId="21" fillId="25" borderId="10" xfId="51" applyNumberFormat="1" applyFont="1" applyFill="1" applyBorder="1" applyAlignment="1">
      <alignment horizontal="center"/>
    </xf>
    <xf numFmtId="3" fontId="21" fillId="24" borderId="0" xfId="61" applyNumberFormat="1" applyFont="1" applyFill="1" applyBorder="1" applyAlignment="1">
      <alignment horizontal="center" wrapText="1"/>
    </xf>
    <xf numFmtId="0" fontId="14" fillId="25" borderId="19" xfId="51" applyFont="1" applyFill="1" applyBorder="1" applyAlignment="1">
      <alignment horizontal="center"/>
    </xf>
    <xf numFmtId="0" fontId="14" fillId="25" borderId="0" xfId="51" applyFont="1" applyFill="1" applyAlignment="1">
      <alignment horizontal="center"/>
    </xf>
    <xf numFmtId="0" fontId="14" fillId="0" borderId="0" xfId="51" applyFont="1" applyAlignment="1">
      <alignment horizontal="center"/>
    </xf>
    <xf numFmtId="165" fontId="17" fillId="27" borderId="0" xfId="61" applyNumberFormat="1" applyFont="1" applyFill="1" applyBorder="1" applyAlignment="1">
      <alignment horizontal="center" wrapText="1"/>
    </xf>
    <xf numFmtId="165" fontId="16" fillId="27" borderId="0" xfId="61" applyNumberFormat="1" applyFont="1" applyFill="1" applyBorder="1" applyAlignment="1">
      <alignment horizontal="center" wrapText="1"/>
    </xf>
    <xf numFmtId="0" fontId="16" fillId="40" borderId="0" xfId="61" applyFont="1" applyFill="1" applyBorder="1" applyAlignment="1">
      <alignment horizontal="left"/>
    </xf>
    <xf numFmtId="167" fontId="13" fillId="35" borderId="0" xfId="70" applyNumberFormat="1" applyFont="1" applyFill="1" applyBorder="1" applyAlignment="1">
      <alignment horizontal="right" indent="3"/>
    </xf>
    <xf numFmtId="4" fontId="16" fillId="40" borderId="0" xfId="61" applyNumberFormat="1" applyFont="1" applyFill="1" applyBorder="1" applyAlignment="1">
      <alignment horizontal="right" wrapText="1" indent="4"/>
    </xf>
    <xf numFmtId="4" fontId="97" fillId="27" borderId="0" xfId="61" applyNumberFormat="1" applyFont="1" applyFill="1" applyBorder="1" applyAlignment="1">
      <alignment horizontal="right" wrapText="1" indent="4"/>
    </xf>
    <xf numFmtId="165" fontId="113" fillId="27" borderId="0" xfId="61" applyNumberFormat="1" applyFont="1" applyFill="1" applyBorder="1" applyAlignment="1">
      <alignment horizontal="center" wrapText="1"/>
    </xf>
    <xf numFmtId="165" fontId="61" fillId="0" borderId="0" xfId="70" applyNumberFormat="1" applyFont="1" applyFill="1"/>
    <xf numFmtId="0" fontId="16" fillId="25" borderId="52" xfId="70" applyFont="1" applyFill="1" applyBorder="1" applyAlignment="1">
      <alignment horizontal="center"/>
    </xf>
    <xf numFmtId="0" fontId="16" fillId="25" borderId="11" xfId="70" applyFont="1" applyFill="1" applyBorder="1" applyAlignment="1">
      <alignment horizontal="center"/>
    </xf>
    <xf numFmtId="0" fontId="46" fillId="0" borderId="0" xfId="70" applyFont="1" applyProtection="1">
      <protection locked="0"/>
    </xf>
    <xf numFmtId="0" fontId="17" fillId="25" borderId="0" xfId="70" applyFont="1" applyFill="1" applyBorder="1" applyAlignment="1">
      <alignment vertical="center"/>
    </xf>
    <xf numFmtId="0" fontId="46" fillId="25" borderId="0" xfId="70" applyFont="1" applyFill="1" applyAlignment="1">
      <alignment vertical="center"/>
    </xf>
    <xf numFmtId="0" fontId="46" fillId="25" borderId="20" xfId="70" applyFont="1" applyFill="1" applyBorder="1" applyAlignment="1">
      <alignment vertical="center"/>
    </xf>
    <xf numFmtId="0" fontId="46" fillId="0" borderId="0" xfId="70" applyFont="1" applyAlignment="1">
      <alignment vertical="center"/>
    </xf>
    <xf numFmtId="0" fontId="8" fillId="25" borderId="0" xfId="70" applyFont="1" applyFill="1" applyAlignment="1">
      <alignment vertical="center"/>
    </xf>
    <xf numFmtId="0" fontId="8" fillId="25" borderId="20" xfId="70" applyFont="1" applyFill="1" applyBorder="1" applyAlignment="1">
      <alignment vertical="center"/>
    </xf>
    <xf numFmtId="0" fontId="8" fillId="0" borderId="0" xfId="70" applyFont="1" applyAlignment="1">
      <alignment vertical="center"/>
    </xf>
    <xf numFmtId="0" fontId="17" fillId="40" borderId="0" xfId="61" applyFont="1" applyFill="1" applyBorder="1" applyAlignment="1">
      <alignment horizontal="left" indent="1"/>
    </xf>
    <xf numFmtId="3" fontId="21" fillId="40" borderId="0" xfId="61" applyNumberFormat="1" applyFont="1" applyFill="1" applyBorder="1" applyAlignment="1">
      <alignment horizontal="center" wrapText="1"/>
    </xf>
    <xf numFmtId="0" fontId="17" fillId="40" borderId="0" xfId="61" applyFont="1" applyFill="1" applyBorder="1" applyAlignment="1"/>
    <xf numFmtId="0" fontId="46" fillId="25" borderId="0" xfId="70" applyFont="1" applyFill="1" applyProtection="1">
      <protection locked="0"/>
    </xf>
    <xf numFmtId="0" fontId="16" fillId="26" borderId="62" xfId="70" applyFont="1" applyFill="1" applyBorder="1" applyAlignment="1"/>
    <xf numFmtId="0" fontId="7" fillId="26" borderId="0" xfId="62" applyFill="1"/>
    <xf numFmtId="0" fontId="50" fillId="26" borderId="0" xfId="62" applyFont="1" applyFill="1"/>
    <xf numFmtId="0" fontId="46" fillId="25" borderId="19" xfId="70" applyFont="1" applyFill="1" applyBorder="1" applyProtection="1">
      <protection locked="0"/>
    </xf>
    <xf numFmtId="0" fontId="46" fillId="25" borderId="0" xfId="70" applyFont="1" applyFill="1" applyBorder="1" applyProtection="1">
      <protection locked="0"/>
    </xf>
    <xf numFmtId="0" fontId="21" fillId="24" borderId="0" xfId="40" applyFont="1" applyFill="1" applyBorder="1" applyProtection="1">
      <protection locked="0"/>
    </xf>
    <xf numFmtId="0" fontId="17" fillId="24" borderId="0" xfId="40" applyFont="1" applyFill="1" applyBorder="1" applyProtection="1">
      <protection locked="0"/>
    </xf>
    <xf numFmtId="167" fontId="17" fillId="25" borderId="0" xfId="70" applyNumberFormat="1" applyFont="1" applyFill="1" applyBorder="1" applyAlignment="1" applyProtection="1">
      <alignment horizontal="right"/>
      <protection locked="0"/>
    </xf>
    <xf numFmtId="0" fontId="11" fillId="25" borderId="0" xfId="70" applyFont="1" applyFill="1" applyBorder="1" applyProtection="1">
      <protection locked="0"/>
    </xf>
    <xf numFmtId="0" fontId="14" fillId="25" borderId="0" xfId="0" applyFont="1" applyFill="1" applyBorder="1" applyAlignment="1">
      <alignment horizontal="left" vertical="center"/>
    </xf>
    <xf numFmtId="49" fontId="55" fillId="37" borderId="0" xfId="40" applyNumberFormat="1" applyFont="1" applyFill="1" applyBorder="1" applyAlignment="1">
      <alignment horizontal="center" vertical="center" readingOrder="1"/>
    </xf>
    <xf numFmtId="2" fontId="47" fillId="26" borderId="0" xfId="70" applyNumberFormat="1" applyFont="1" applyFill="1" applyBorder="1" applyAlignment="1">
      <alignment horizontal="center"/>
    </xf>
    <xf numFmtId="0" fontId="16" fillId="25" borderId="0" xfId="0" applyFont="1" applyFill="1" applyBorder="1" applyAlignment="1">
      <alignment horizontal="center"/>
    </xf>
    <xf numFmtId="0" fontId="16" fillId="25" borderId="0" xfId="0" applyFont="1" applyFill="1" applyBorder="1" applyAlignment="1">
      <alignment horizontal="center"/>
    </xf>
    <xf numFmtId="0" fontId="84" fillId="26" borderId="0" xfId="62" applyFont="1" applyFill="1" applyBorder="1" applyAlignment="1">
      <alignment horizontal="center" vertical="center"/>
    </xf>
    <xf numFmtId="1" fontId="75" fillId="25" borderId="0" xfId="62" applyNumberFormat="1" applyFont="1" applyFill="1" applyBorder="1" applyAlignment="1">
      <alignment horizontal="right"/>
    </xf>
    <xf numFmtId="3" fontId="75" fillId="25" borderId="0" xfId="62" applyNumberFormat="1" applyFont="1" applyFill="1" applyBorder="1" applyAlignment="1">
      <alignment horizontal="right"/>
    </xf>
    <xf numFmtId="0" fontId="50" fillId="0" borderId="0" xfId="62" applyFont="1" applyFill="1" applyBorder="1"/>
    <xf numFmtId="0" fontId="61" fillId="0" borderId="0" xfId="62" applyFont="1" applyFill="1" applyBorder="1" applyAlignment="1"/>
    <xf numFmtId="0" fontId="50" fillId="26" borderId="0" xfId="62" applyFont="1" applyFill="1" applyBorder="1"/>
    <xf numFmtId="0" fontId="16" fillId="26" borderId="0" xfId="62" applyFont="1" applyFill="1" applyBorder="1" applyAlignment="1">
      <alignment horizontal="left" indent="1"/>
    </xf>
    <xf numFmtId="0" fontId="7" fillId="26" borderId="0" xfId="62" applyFill="1" applyBorder="1"/>
    <xf numFmtId="0" fontId="75" fillId="26" borderId="0" xfId="62" applyFont="1" applyFill="1" applyBorder="1" applyAlignment="1">
      <alignment horizontal="left"/>
    </xf>
    <xf numFmtId="3" fontId="45" fillId="26" borderId="0" xfId="62" applyNumberFormat="1" applyFont="1" applyFill="1" applyBorder="1" applyAlignment="1">
      <alignment horizontal="right"/>
    </xf>
    <xf numFmtId="0" fontId="34" fillId="26" borderId="0" xfId="40" applyFont="1" applyFill="1" applyBorder="1"/>
    <xf numFmtId="0" fontId="21" fillId="26" borderId="0" xfId="62" applyFont="1" applyFill="1" applyBorder="1" applyAlignment="1">
      <alignment horizontal="justify" wrapText="1"/>
    </xf>
    <xf numFmtId="0" fontId="64" fillId="26" borderId="0" xfId="62" applyFont="1" applyFill="1" applyBorder="1" applyAlignment="1">
      <alignment horizontal="left" vertical="center" indent="1"/>
    </xf>
    <xf numFmtId="0" fontId="62" fillId="26" borderId="0" xfId="62" applyFont="1" applyFill="1" applyBorder="1" applyAlignment="1">
      <alignment vertical="center"/>
    </xf>
    <xf numFmtId="0" fontId="61" fillId="26" borderId="0" xfId="62" applyFont="1" applyFill="1" applyBorder="1" applyAlignment="1">
      <alignment vertical="center"/>
    </xf>
    <xf numFmtId="1" fontId="16" fillId="26" borderId="0" xfId="40" applyNumberFormat="1" applyFont="1" applyFill="1" applyBorder="1" applyAlignment="1">
      <alignment horizontal="center" wrapText="1"/>
    </xf>
    <xf numFmtId="164" fontId="16" fillId="26" borderId="0" xfId="40" applyNumberFormat="1" applyFont="1" applyFill="1" applyBorder="1" applyAlignment="1">
      <alignment horizontal="right" wrapText="1" indent="2"/>
    </xf>
    <xf numFmtId="0" fontId="61" fillId="26" borderId="0" xfId="62" applyFont="1" applyFill="1" applyBorder="1"/>
    <xf numFmtId="1" fontId="75" fillId="25" borderId="0" xfId="62" applyNumberFormat="1" applyFont="1" applyFill="1" applyBorder="1" applyAlignment="1">
      <alignment horizontal="center"/>
    </xf>
    <xf numFmtId="3" fontId="75" fillId="25" borderId="0" xfId="62" applyNumberFormat="1" applyFont="1" applyFill="1" applyBorder="1" applyAlignment="1">
      <alignment horizontal="center"/>
    </xf>
    <xf numFmtId="3" fontId="16" fillId="25" borderId="0" xfId="62" applyNumberFormat="1" applyFont="1" applyFill="1" applyBorder="1" applyAlignment="1">
      <alignment horizontal="center"/>
    </xf>
    <xf numFmtId="0" fontId="16" fillId="26" borderId="0" xfId="0" applyFont="1" applyFill="1" applyBorder="1" applyAlignment="1">
      <alignment horizontal="center"/>
    </xf>
    <xf numFmtId="1" fontId="75" fillId="26" borderId="0" xfId="62" applyNumberFormat="1" applyFont="1" applyFill="1" applyBorder="1" applyAlignment="1">
      <alignment horizontal="right"/>
    </xf>
    <xf numFmtId="3" fontId="16" fillId="26" borderId="0" xfId="62" applyNumberFormat="1" applyFont="1" applyFill="1" applyBorder="1" applyAlignment="1">
      <alignment horizontal="right" indent="2"/>
    </xf>
    <xf numFmtId="3" fontId="75" fillId="26" borderId="0" xfId="62" applyNumberFormat="1" applyFont="1" applyFill="1" applyBorder="1" applyAlignment="1">
      <alignment horizontal="right"/>
    </xf>
    <xf numFmtId="3" fontId="16" fillId="26" borderId="0" xfId="62" applyNumberFormat="1" applyFont="1" applyFill="1" applyBorder="1" applyAlignment="1">
      <alignment horizontal="right"/>
    </xf>
    <xf numFmtId="1" fontId="16" fillId="26" borderId="63" xfId="0" applyNumberFormat="1" applyFont="1" applyFill="1" applyBorder="1" applyAlignment="1"/>
    <xf numFmtId="1" fontId="75" fillId="26" borderId="0" xfId="62" applyNumberFormat="1" applyFont="1" applyFill="1" applyBorder="1" applyAlignment="1"/>
    <xf numFmtId="3" fontId="75" fillId="26" borderId="0" xfId="62" applyNumberFormat="1" applyFont="1" applyFill="1" applyBorder="1" applyAlignment="1"/>
    <xf numFmtId="1" fontId="16" fillId="26" borderId="63" xfId="0" applyNumberFormat="1" applyFont="1" applyFill="1" applyBorder="1" applyAlignment="1">
      <alignment horizontal="center"/>
    </xf>
    <xf numFmtId="1" fontId="75" fillId="26" borderId="0" xfId="62" applyNumberFormat="1" applyFont="1" applyFill="1" applyBorder="1" applyAlignment="1">
      <alignment horizontal="center"/>
    </xf>
    <xf numFmtId="3" fontId="16" fillId="26" borderId="0" xfId="62" applyNumberFormat="1" applyFont="1" applyFill="1" applyBorder="1" applyAlignment="1">
      <alignment horizontal="center"/>
    </xf>
    <xf numFmtId="3" fontId="75" fillId="26" borderId="0" xfId="62" applyNumberFormat="1" applyFont="1" applyFill="1" applyBorder="1" applyAlignment="1">
      <alignment horizontal="center"/>
    </xf>
    <xf numFmtId="1" fontId="16" fillId="25" borderId="63" xfId="0" applyNumberFormat="1" applyFont="1" applyFill="1" applyBorder="1" applyAlignment="1">
      <alignment horizontal="center"/>
    </xf>
    <xf numFmtId="3" fontId="75" fillId="25" borderId="0" xfId="62" applyNumberFormat="1" applyFont="1" applyFill="1" applyBorder="1" applyAlignment="1"/>
    <xf numFmtId="1" fontId="16" fillId="25" borderId="63" xfId="0" applyNumberFormat="1" applyFont="1" applyFill="1" applyBorder="1" applyAlignment="1">
      <alignment horizontal="right"/>
    </xf>
    <xf numFmtId="0" fontId="16" fillId="25" borderId="0" xfId="0" applyFont="1" applyFill="1" applyBorder="1" applyAlignment="1">
      <alignment horizontal="right"/>
    </xf>
    <xf numFmtId="3" fontId="8" fillId="26" borderId="0" xfId="70" applyNumberFormat="1" applyFont="1" applyFill="1" applyBorder="1"/>
    <xf numFmtId="0" fontId="81" fillId="26" borderId="0" xfId="70" applyFont="1" applyFill="1" applyBorder="1" applyAlignment="1">
      <alignment horizontal="left" vertical="center"/>
    </xf>
    <xf numFmtId="3" fontId="17" fillId="26" borderId="0" xfId="70" applyNumberFormat="1" applyFont="1" applyFill="1" applyBorder="1" applyAlignment="1">
      <alignment horizontal="right"/>
    </xf>
    <xf numFmtId="0" fontId="21" fillId="25" borderId="64" xfId="62" applyFont="1" applyFill="1" applyBorder="1" applyAlignment="1">
      <alignment vertical="top"/>
    </xf>
    <xf numFmtId="0" fontId="80" fillId="26" borderId="65" xfId="0" applyFont="1" applyFill="1" applyBorder="1" applyAlignment="1">
      <alignment horizontal="left" vertical="center" wrapText="1"/>
    </xf>
    <xf numFmtId="0" fontId="80" fillId="26" borderId="0" xfId="0" applyFont="1" applyFill="1" applyBorder="1" applyAlignment="1">
      <alignment horizontal="left" vertical="center" wrapText="1"/>
    </xf>
    <xf numFmtId="1" fontId="16" fillId="26" borderId="63" xfId="0" applyNumberFormat="1" applyFont="1" applyFill="1" applyBorder="1" applyAlignment="1">
      <alignment horizontal="right"/>
    </xf>
    <xf numFmtId="0" fontId="16" fillId="26" borderId="0" xfId="0" applyFont="1" applyFill="1" applyBorder="1" applyAlignment="1">
      <alignment horizontal="right"/>
    </xf>
    <xf numFmtId="0" fontId="87" fillId="26" borderId="0" xfId="62" applyFont="1" applyFill="1" applyAlignment="1">
      <alignment horizontal="center"/>
    </xf>
    <xf numFmtId="0" fontId="75" fillId="26" borderId="0" xfId="62" applyFont="1" applyFill="1"/>
    <xf numFmtId="0" fontId="90" fillId="25" borderId="24" xfId="62" applyFont="1" applyFill="1" applyBorder="1" applyAlignment="1">
      <alignment horizontal="left" vertical="center" indent="1"/>
    </xf>
    <xf numFmtId="0" fontId="101" fillId="25" borderId="26" xfId="62" applyFont="1" applyFill="1" applyBorder="1" applyAlignment="1">
      <alignment vertical="center"/>
    </xf>
    <xf numFmtId="0" fontId="101" fillId="25" borderId="25" xfId="62" applyFont="1" applyFill="1" applyBorder="1" applyAlignment="1">
      <alignment vertical="center"/>
    </xf>
    <xf numFmtId="3" fontId="17" fillId="25" borderId="0" xfId="62" applyNumberFormat="1" applyFont="1" applyFill="1" applyBorder="1" applyAlignment="1">
      <alignment horizontal="center"/>
    </xf>
    <xf numFmtId="3" fontId="17" fillId="25" borderId="0" xfId="62" applyNumberFormat="1" applyFont="1" applyFill="1" applyBorder="1" applyAlignment="1">
      <alignment horizontal="right"/>
    </xf>
    <xf numFmtId="3" fontId="17" fillId="26" borderId="0" xfId="62" applyNumberFormat="1" applyFont="1" applyFill="1" applyBorder="1" applyAlignment="1"/>
    <xf numFmtId="3" fontId="17" fillId="26" borderId="0" xfId="62" applyNumberFormat="1" applyFont="1" applyFill="1" applyBorder="1" applyAlignment="1">
      <alignment horizontal="center"/>
    </xf>
    <xf numFmtId="3" fontId="17" fillId="26" borderId="0" xfId="62" applyNumberFormat="1" applyFont="1" applyFill="1" applyBorder="1" applyAlignment="1">
      <alignment horizontal="right"/>
    </xf>
    <xf numFmtId="3" fontId="17" fillId="25" borderId="0" xfId="62" applyNumberFormat="1" applyFont="1" applyFill="1" applyBorder="1" applyAlignment="1"/>
    <xf numFmtId="165" fontId="7" fillId="0" borderId="0" xfId="70" applyNumberFormat="1" applyFill="1"/>
    <xf numFmtId="0" fontId="17" fillId="25" borderId="0" xfId="70" applyNumberFormat="1" applyFont="1" applyFill="1" applyBorder="1" applyAlignment="1">
      <alignment horizontal="right"/>
    </xf>
    <xf numFmtId="0" fontId="7" fillId="26" borderId="0" xfId="62" applyFill="1" applyBorder="1" applyAlignment="1">
      <alignment vertical="center"/>
    </xf>
    <xf numFmtId="0" fontId="7" fillId="25" borderId="19" xfId="62" applyFill="1" applyBorder="1" applyAlignment="1">
      <alignment vertical="center"/>
    </xf>
    <xf numFmtId="0" fontId="7" fillId="0" borderId="0" xfId="62" applyFill="1" applyBorder="1" applyAlignment="1">
      <alignment vertical="center"/>
    </xf>
    <xf numFmtId="0" fontId="61" fillId="25" borderId="0" xfId="62" applyFont="1" applyFill="1" applyAlignment="1">
      <alignment vertical="center"/>
    </xf>
    <xf numFmtId="0" fontId="16" fillId="25" borderId="0" xfId="62" applyFont="1" applyFill="1" applyBorder="1" applyAlignment="1">
      <alignment horizontal="left" vertical="center"/>
    </xf>
    <xf numFmtId="0" fontId="16" fillId="25" borderId="0" xfId="62" applyFont="1" applyFill="1" applyBorder="1" applyAlignment="1">
      <alignment horizontal="justify" vertical="center"/>
    </xf>
    <xf numFmtId="3" fontId="17" fillId="25" borderId="0" xfId="62" applyNumberFormat="1" applyFont="1" applyFill="1" applyBorder="1" applyAlignment="1">
      <alignment vertical="center"/>
    </xf>
    <xf numFmtId="0" fontId="16" fillId="25" borderId="0" xfId="62" applyFont="1" applyFill="1" applyBorder="1" applyAlignment="1">
      <alignment horizontal="left"/>
    </xf>
    <xf numFmtId="0" fontId="87" fillId="26" borderId="0" xfId="62" applyFont="1" applyFill="1" applyAlignment="1">
      <alignment horizontal="center" vertical="center"/>
    </xf>
    <xf numFmtId="3" fontId="17" fillId="25" borderId="0" xfId="62" applyNumberFormat="1" applyFont="1" applyFill="1" applyBorder="1" applyAlignment="1">
      <alignment horizontal="center" vertical="center"/>
    </xf>
    <xf numFmtId="3" fontId="17" fillId="25" borderId="0" xfId="62" applyNumberFormat="1" applyFont="1" applyFill="1" applyBorder="1" applyAlignment="1">
      <alignment horizontal="right" vertical="center"/>
    </xf>
    <xf numFmtId="3" fontId="17" fillId="26" borderId="0" xfId="62" applyNumberFormat="1" applyFont="1" applyFill="1" applyBorder="1" applyAlignment="1">
      <alignment vertical="center"/>
    </xf>
    <xf numFmtId="3" fontId="17" fillId="26" borderId="0" xfId="62" applyNumberFormat="1" applyFont="1" applyFill="1" applyBorder="1" applyAlignment="1">
      <alignment horizontal="center" vertical="center"/>
    </xf>
    <xf numFmtId="3" fontId="17" fillId="26" borderId="0" xfId="62" applyNumberFormat="1" applyFont="1" applyFill="1" applyBorder="1" applyAlignment="1">
      <alignment horizontal="right" vertical="center"/>
    </xf>
    <xf numFmtId="164" fontId="17" fillId="27" borderId="20" xfId="40" applyNumberFormat="1" applyFont="1" applyFill="1" applyBorder="1" applyAlignment="1">
      <alignment horizontal="center" readingOrder="1"/>
    </xf>
    <xf numFmtId="164" fontId="17" fillId="27" borderId="0" xfId="40" applyNumberFormat="1" applyFont="1" applyFill="1" applyBorder="1" applyAlignment="1">
      <alignment horizontal="center" readingOrder="1"/>
    </xf>
    <xf numFmtId="0" fontId="75" fillId="25" borderId="0" xfId="70" applyFont="1" applyFill="1" applyBorder="1" applyAlignment="1">
      <alignment horizontal="left"/>
    </xf>
    <xf numFmtId="0" fontId="75" fillId="26" borderId="0" xfId="70" applyFont="1" applyFill="1" applyBorder="1" applyAlignment="1">
      <alignment horizontal="left"/>
    </xf>
    <xf numFmtId="0" fontId="16" fillId="25" borderId="0" xfId="70" applyFont="1" applyFill="1" applyBorder="1" applyAlignment="1">
      <alignment horizontal="left"/>
    </xf>
    <xf numFmtId="0" fontId="14" fillId="25" borderId="22" xfId="70" applyFont="1" applyFill="1" applyBorder="1" applyAlignment="1">
      <alignment horizontal="left"/>
    </xf>
    <xf numFmtId="0" fontId="21" fillId="24" borderId="0" xfId="40" applyFont="1" applyFill="1" applyBorder="1" applyAlignment="1" applyProtection="1">
      <alignment horizontal="left"/>
    </xf>
    <xf numFmtId="49" fontId="16" fillId="25" borderId="12" xfId="62" applyNumberFormat="1" applyFont="1" applyFill="1" applyBorder="1" applyAlignment="1">
      <alignment horizontal="center" vertical="center" wrapText="1"/>
    </xf>
    <xf numFmtId="0" fontId="16" fillId="25" borderId="57" xfId="62" applyFont="1" applyFill="1" applyBorder="1" applyAlignment="1">
      <alignment horizontal="center"/>
    </xf>
    <xf numFmtId="0" fontId="16" fillId="25" borderId="0" xfId="70" applyFont="1" applyFill="1" applyBorder="1" applyAlignment="1">
      <alignment horizontal="left"/>
    </xf>
    <xf numFmtId="165" fontId="14" fillId="26" borderId="0" xfId="70" applyNumberFormat="1" applyFont="1" applyFill="1" applyBorder="1" applyAlignment="1">
      <alignment horizontal="center" vertical="center"/>
    </xf>
    <xf numFmtId="0" fontId="16" fillId="25" borderId="12" xfId="70" applyFont="1" applyFill="1" applyBorder="1" applyAlignment="1">
      <alignment horizontal="center"/>
    </xf>
    <xf numFmtId="0" fontId="52" fillId="25" borderId="0" xfId="70" applyFont="1" applyFill="1" applyAlignment="1">
      <alignment vertical="center"/>
    </xf>
    <xf numFmtId="0" fontId="52" fillId="25" borderId="20" xfId="70" applyFont="1" applyFill="1" applyBorder="1" applyAlignment="1">
      <alignment vertical="center"/>
    </xf>
    <xf numFmtId="0" fontId="11" fillId="25" borderId="0" xfId="70" applyFont="1" applyFill="1" applyBorder="1" applyAlignment="1">
      <alignment vertical="center"/>
    </xf>
    <xf numFmtId="0" fontId="52" fillId="25" borderId="0" xfId="70" applyFont="1" applyFill="1" applyBorder="1" applyAlignment="1">
      <alignment vertical="center"/>
    </xf>
    <xf numFmtId="0" fontId="52" fillId="0" borderId="0" xfId="70" applyFont="1" applyAlignment="1">
      <alignment vertical="center"/>
    </xf>
    <xf numFmtId="1" fontId="85" fillId="26" borderId="0" xfId="70" applyNumberFormat="1" applyFont="1" applyFill="1" applyBorder="1" applyAlignment="1">
      <alignment horizontal="right" vertical="center"/>
    </xf>
    <xf numFmtId="167" fontId="7" fillId="0" borderId="0" xfId="70" applyNumberFormat="1" applyFill="1"/>
    <xf numFmtId="0" fontId="18" fillId="0" borderId="0" xfId="70" applyFont="1" applyAlignment="1"/>
    <xf numFmtId="164" fontId="61" fillId="0" borderId="0" xfId="70" applyNumberFormat="1" applyFont="1" applyFill="1"/>
    <xf numFmtId="168" fontId="7" fillId="0" borderId="0" xfId="70" applyNumberFormat="1" applyFill="1"/>
    <xf numFmtId="0" fontId="7" fillId="0" borderId="0" xfId="219" applyFont="1"/>
    <xf numFmtId="0" fontId="16" fillId="25" borderId="0" xfId="0" applyFont="1" applyFill="1" applyBorder="1" applyAlignment="1">
      <alignment horizontal="center"/>
    </xf>
    <xf numFmtId="0" fontId="58" fillId="26" borderId="0" xfId="62" applyFont="1" applyFill="1" applyBorder="1"/>
    <xf numFmtId="0" fontId="16" fillId="26" borderId="51" xfId="70" applyFont="1" applyFill="1" applyBorder="1" applyAlignment="1"/>
    <xf numFmtId="167" fontId="17" fillId="27" borderId="68" xfId="40" applyNumberFormat="1" applyFont="1" applyFill="1" applyBorder="1" applyAlignment="1">
      <alignment horizontal="right" wrapText="1" indent="1"/>
    </xf>
    <xf numFmtId="167" fontId="75" fillId="26" borderId="0" xfId="62" applyNumberFormat="1" applyFont="1" applyFill="1" applyBorder="1" applyAlignment="1">
      <alignment horizontal="right" indent="1"/>
    </xf>
    <xf numFmtId="165" fontId="8" fillId="25" borderId="0" xfId="0" applyNumberFormat="1" applyFont="1" applyFill="1" applyBorder="1" applyAlignment="1">
      <alignment horizontal="right" indent="1"/>
    </xf>
    <xf numFmtId="167" fontId="75" fillId="27" borderId="69" xfId="40" applyNumberFormat="1" applyFont="1" applyFill="1" applyBorder="1" applyAlignment="1">
      <alignment horizontal="right" wrapText="1" indent="1"/>
    </xf>
    <xf numFmtId="167" fontId="17" fillId="27" borderId="69" xfId="40" applyNumberFormat="1" applyFont="1" applyFill="1" applyBorder="1" applyAlignment="1">
      <alignment horizontal="right" wrapText="1" indent="1"/>
    </xf>
    <xf numFmtId="167" fontId="17" fillId="27" borderId="69" xfId="40" applyNumberFormat="1" applyFont="1" applyFill="1" applyBorder="1" applyAlignment="1">
      <alignment horizontal="center" wrapText="1"/>
    </xf>
    <xf numFmtId="165" fontId="75" fillId="27" borderId="69" xfId="58" applyNumberFormat="1" applyFont="1" applyFill="1" applyBorder="1" applyAlignment="1">
      <alignment horizontal="right" wrapText="1" indent="1"/>
    </xf>
    <xf numFmtId="165" fontId="17" fillId="27" borderId="69" xfId="40" applyNumberFormat="1" applyFont="1" applyFill="1" applyBorder="1" applyAlignment="1">
      <alignment horizontal="right" wrapText="1" indent="1"/>
    </xf>
    <xf numFmtId="2" fontId="17" fillId="27" borderId="69" xfId="40" applyNumberFormat="1" applyFont="1" applyFill="1" applyBorder="1" applyAlignment="1">
      <alignment horizontal="right" wrapText="1" indent="1"/>
    </xf>
    <xf numFmtId="167" fontId="75" fillId="27" borderId="68" xfId="40" applyNumberFormat="1" applyFont="1" applyFill="1" applyBorder="1" applyAlignment="1">
      <alignment horizontal="right" wrapText="1" indent="1"/>
    </xf>
    <xf numFmtId="0" fontId="22" fillId="25" borderId="0" xfId="0" applyFont="1" applyFill="1" applyBorder="1" applyAlignment="1"/>
    <xf numFmtId="164" fontId="17" fillId="24" borderId="0" xfId="40" applyNumberFormat="1" applyFont="1" applyFill="1" applyBorder="1" applyAlignment="1">
      <alignment wrapText="1"/>
    </xf>
    <xf numFmtId="0" fontId="17" fillId="25" borderId="0" xfId="0" applyFont="1" applyFill="1" applyBorder="1" applyAlignment="1">
      <alignment horizontal="left" indent="4"/>
    </xf>
    <xf numFmtId="0" fontId="17" fillId="26" borderId="0" xfId="0" applyFont="1" applyFill="1" applyBorder="1"/>
    <xf numFmtId="0" fontId="16" fillId="25" borderId="0" xfId="0" applyFont="1" applyFill="1" applyBorder="1" applyAlignment="1"/>
    <xf numFmtId="0" fontId="16" fillId="25" borderId="0" xfId="0" applyFont="1" applyFill="1" applyBorder="1" applyAlignment="1">
      <alignment horizontal="center"/>
    </xf>
    <xf numFmtId="0" fontId="15" fillId="25" borderId="0" xfId="0" applyFont="1" applyFill="1" applyBorder="1"/>
    <xf numFmtId="0" fontId="19" fillId="30" borderId="20" xfId="62" applyFont="1" applyFill="1" applyBorder="1" applyAlignment="1" applyProtection="1">
      <alignment horizontal="center" vertical="center"/>
    </xf>
    <xf numFmtId="0" fontId="96" fillId="35" borderId="0" xfId="68" applyFill="1" applyAlignment="1" applyProtection="1"/>
    <xf numFmtId="174" fontId="17" fillId="36" borderId="0" xfId="62" applyNumberFormat="1" applyFont="1" applyFill="1" applyAlignment="1">
      <alignment horizontal="right" vertical="center" wrapText="1"/>
    </xf>
    <xf numFmtId="174" fontId="17" fillId="26" borderId="0" xfId="62" applyNumberFormat="1" applyFont="1" applyFill="1" applyBorder="1" applyAlignment="1">
      <alignment horizontal="right" vertical="center" wrapText="1"/>
    </xf>
    <xf numFmtId="167" fontId="75" fillId="26" borderId="10" xfId="0" applyNumberFormat="1" applyFont="1" applyFill="1" applyBorder="1" applyAlignment="1">
      <alignment horizontal="right" vertical="center" indent="2"/>
    </xf>
    <xf numFmtId="167" fontId="8" fillId="26" borderId="0" xfId="0" applyNumberFormat="1" applyFont="1" applyFill="1" applyBorder="1" applyAlignment="1">
      <alignment horizontal="right" indent="2"/>
    </xf>
    <xf numFmtId="165" fontId="75" fillId="26" borderId="10" xfId="0" applyNumberFormat="1" applyFont="1" applyFill="1" applyBorder="1" applyAlignment="1">
      <alignment horizontal="right" vertical="center" indent="2"/>
    </xf>
    <xf numFmtId="165" fontId="8" fillId="26" borderId="0" xfId="0" applyNumberFormat="1" applyFont="1" applyFill="1" applyBorder="1" applyAlignment="1">
      <alignment horizontal="right" indent="2"/>
    </xf>
    <xf numFmtId="0" fontId="92" fillId="32" borderId="0" xfId="62" applyFont="1" applyFill="1" applyBorder="1" applyAlignment="1">
      <alignment wrapText="1"/>
    </xf>
    <xf numFmtId="0" fontId="16" fillId="25" borderId="0" xfId="70" applyFont="1" applyFill="1" applyBorder="1" applyAlignment="1">
      <alignment horizontal="left"/>
    </xf>
    <xf numFmtId="0" fontId="18" fillId="25" borderId="0" xfId="70" applyFont="1" applyFill="1" applyAlignment="1"/>
    <xf numFmtId="0" fontId="18" fillId="25" borderId="20" xfId="70" applyFont="1" applyFill="1" applyBorder="1" applyAlignment="1"/>
    <xf numFmtId="0" fontId="18" fillId="25" borderId="0" xfId="70" applyFont="1" applyFill="1" applyBorder="1" applyAlignment="1"/>
    <xf numFmtId="0" fontId="75" fillId="25" borderId="0" xfId="70" applyFont="1" applyFill="1" applyBorder="1" applyAlignment="1">
      <alignment horizontal="left"/>
    </xf>
    <xf numFmtId="0" fontId="14" fillId="25" borderId="22" xfId="70" applyFont="1" applyFill="1" applyBorder="1" applyAlignment="1">
      <alignment horizontal="left"/>
    </xf>
    <xf numFmtId="3" fontId="119" fillId="26" borderId="0" xfId="70" applyNumberFormat="1" applyFont="1" applyFill="1" applyBorder="1" applyAlignment="1">
      <alignment horizontal="right"/>
    </xf>
    <xf numFmtId="1" fontId="119" fillId="26" borderId="0" xfId="70" applyNumberFormat="1" applyFont="1" applyFill="1" applyBorder="1" applyAlignment="1">
      <alignment horizontal="right"/>
    </xf>
    <xf numFmtId="0" fontId="120" fillId="26" borderId="0" xfId="70" applyFont="1" applyFill="1"/>
    <xf numFmtId="2" fontId="121" fillId="26" borderId="0" xfId="70" applyNumberFormat="1" applyFont="1" applyFill="1" applyBorder="1" applyAlignment="1">
      <alignment horizontal="center"/>
    </xf>
    <xf numFmtId="0" fontId="120" fillId="26" borderId="0" xfId="70" applyFont="1" applyFill="1" applyBorder="1"/>
    <xf numFmtId="0" fontId="16" fillId="26" borderId="11" xfId="70" applyFont="1" applyFill="1" applyBorder="1" applyAlignment="1">
      <alignment horizontal="center"/>
    </xf>
    <xf numFmtId="173" fontId="8" fillId="25" borderId="0" xfId="70" applyNumberFormat="1" applyFont="1" applyFill="1" applyBorder="1" applyAlignment="1">
      <alignment horizontal="left"/>
    </xf>
    <xf numFmtId="0" fontId="16" fillId="25" borderId="18" xfId="70" applyFont="1" applyFill="1" applyBorder="1" applyAlignment="1">
      <alignment horizontal="left"/>
    </xf>
    <xf numFmtId="0" fontId="14" fillId="25" borderId="23" xfId="70" applyFont="1" applyFill="1" applyBorder="1" applyAlignment="1">
      <alignment horizontal="left"/>
    </xf>
    <xf numFmtId="0" fontId="14" fillId="25" borderId="0" xfId="70" applyFont="1" applyFill="1" applyBorder="1" applyAlignment="1">
      <alignment horizontal="left"/>
    </xf>
    <xf numFmtId="0" fontId="7" fillId="0" borderId="0" xfId="0" applyFont="1"/>
    <xf numFmtId="165" fontId="7" fillId="0" borderId="0" xfId="70" applyNumberFormat="1" applyAlignment="1"/>
    <xf numFmtId="0" fontId="16" fillId="25" borderId="49" xfId="70" applyFont="1" applyFill="1" applyBorder="1" applyAlignment="1">
      <alignment horizontal="center" vertical="center" wrapText="1"/>
    </xf>
    <xf numFmtId="0" fontId="16" fillId="25" borderId="72" xfId="70" applyFont="1" applyFill="1" applyBorder="1" applyAlignment="1">
      <alignment horizontal="center" vertical="center" wrapText="1"/>
    </xf>
    <xf numFmtId="0" fontId="16" fillId="25" borderId="13" xfId="70" applyFont="1" applyFill="1" applyBorder="1" applyAlignment="1">
      <alignment horizontal="center" vertical="center" wrapText="1"/>
    </xf>
    <xf numFmtId="0" fontId="75" fillId="25" borderId="0" xfId="78" applyFont="1" applyFill="1" applyBorder="1" applyAlignment="1">
      <alignment horizontal="left" vertical="center"/>
    </xf>
    <xf numFmtId="171" fontId="75" fillId="26" borderId="49" xfId="70" applyNumberFormat="1" applyFont="1" applyFill="1" applyBorder="1" applyAlignment="1">
      <alignment horizontal="right" vertical="center" wrapText="1"/>
    </xf>
    <xf numFmtId="165" fontId="75" fillId="26" borderId="49" xfId="70" applyNumberFormat="1" applyFont="1" applyFill="1" applyBorder="1" applyAlignment="1">
      <alignment horizontal="right" vertical="center" wrapText="1" indent="2"/>
    </xf>
    <xf numFmtId="3" fontId="75" fillId="26" borderId="0" xfId="70" applyNumberFormat="1" applyFont="1" applyFill="1" applyBorder="1" applyAlignment="1">
      <alignment horizontal="right" vertical="center" wrapText="1"/>
    </xf>
    <xf numFmtId="167" fontId="75" fillId="25" borderId="0" xfId="70" applyNumberFormat="1" applyFont="1" applyFill="1" applyBorder="1" applyAlignment="1">
      <alignment horizontal="right" vertical="center" wrapText="1" indent="2"/>
    </xf>
    <xf numFmtId="0" fontId="8" fillId="0" borderId="0" xfId="70" applyFont="1" applyFill="1" applyAlignment="1">
      <alignment vertical="center"/>
    </xf>
    <xf numFmtId="0" fontId="8" fillId="0" borderId="0" xfId="70" applyFont="1" applyFill="1" applyAlignment="1">
      <alignment vertical="top"/>
    </xf>
    <xf numFmtId="0" fontId="7" fillId="0" borderId="0" xfId="70" applyFill="1" applyBorder="1"/>
    <xf numFmtId="0" fontId="18" fillId="0" borderId="0" xfId="70" applyFont="1" applyFill="1" applyBorder="1"/>
    <xf numFmtId="0" fontId="17" fillId="0" borderId="0" xfId="70" applyFont="1" applyFill="1" applyBorder="1" applyAlignment="1"/>
    <xf numFmtId="49" fontId="17" fillId="0" borderId="0" xfId="70" applyNumberFormat="1" applyFont="1" applyFill="1" applyBorder="1" applyAlignment="1">
      <alignment horizontal="right"/>
    </xf>
    <xf numFmtId="0" fontId="21" fillId="0" borderId="0" xfId="70" applyFont="1" applyFill="1" applyBorder="1" applyAlignment="1">
      <alignment horizontal="right"/>
    </xf>
    <xf numFmtId="0" fontId="75" fillId="25" borderId="0" xfId="70" applyFont="1" applyFill="1" applyBorder="1" applyAlignment="1">
      <alignment horizontal="left"/>
    </xf>
    <xf numFmtId="0" fontId="16" fillId="25" borderId="0" xfId="70" applyFont="1" applyFill="1" applyBorder="1" applyAlignment="1">
      <alignment horizontal="left"/>
    </xf>
    <xf numFmtId="0" fontId="14" fillId="25" borderId="23" xfId="70" applyFont="1" applyFill="1" applyBorder="1" applyAlignment="1">
      <alignment horizontal="left"/>
    </xf>
    <xf numFmtId="0" fontId="14" fillId="25" borderId="22" xfId="70" applyFont="1" applyFill="1" applyBorder="1" applyAlignment="1">
      <alignment horizontal="left"/>
    </xf>
    <xf numFmtId="0" fontId="123" fillId="25" borderId="0" xfId="68" applyNumberFormat="1" applyFont="1" applyFill="1" applyBorder="1" applyAlignment="1" applyProtection="1">
      <alignment vertical="justify" wrapText="1"/>
      <protection locked="0"/>
    </xf>
    <xf numFmtId="0" fontId="14" fillId="0" borderId="0" xfId="70" applyFont="1" applyAlignment="1">
      <alignment horizontal="left"/>
    </xf>
    <xf numFmtId="2" fontId="75" fillId="24" borderId="0" xfId="40" applyNumberFormat="1" applyFont="1" applyFill="1" applyBorder="1" applyAlignment="1">
      <alignment horizontal="center" vertical="center" wrapText="1"/>
    </xf>
    <xf numFmtId="177" fontId="28" fillId="27" borderId="0" xfId="220" applyNumberFormat="1" applyFont="1" applyFill="1" applyBorder="1" applyAlignment="1">
      <alignment horizontal="right" wrapText="1" indent="1"/>
    </xf>
    <xf numFmtId="0" fontId="28" fillId="25" borderId="0" xfId="62" applyFont="1" applyFill="1" applyBorder="1" applyAlignment="1">
      <alignment horizontal="left" indent="1"/>
    </xf>
    <xf numFmtId="177" fontId="28" fillId="27" borderId="69" xfId="220" applyNumberFormat="1" applyFont="1" applyFill="1" applyBorder="1" applyAlignment="1">
      <alignment horizontal="right" wrapText="1" indent="1"/>
    </xf>
    <xf numFmtId="167" fontId="7" fillId="0" borderId="0" xfId="62" applyNumberFormat="1"/>
    <xf numFmtId="0" fontId="46" fillId="26" borderId="32" xfId="63" applyFont="1" applyFill="1" applyBorder="1" applyAlignment="1">
      <alignment horizontal="left" vertical="center"/>
    </xf>
    <xf numFmtId="0" fontId="124" fillId="0" borderId="0" xfId="0" applyFont="1"/>
    <xf numFmtId="0" fontId="16" fillId="26" borderId="13" xfId="62" applyFont="1" applyFill="1" applyBorder="1" applyAlignment="1">
      <alignment horizontal="center" vertical="center"/>
    </xf>
    <xf numFmtId="49" fontId="55" fillId="27" borderId="0" xfId="40" applyNumberFormat="1" applyFont="1" applyFill="1" applyBorder="1" applyAlignment="1">
      <alignment horizontal="center" vertical="center" readingOrder="1"/>
    </xf>
    <xf numFmtId="0" fontId="16" fillId="25" borderId="58" xfId="0" applyFont="1" applyFill="1" applyBorder="1" applyAlignment="1">
      <alignment horizontal="center"/>
    </xf>
    <xf numFmtId="0" fontId="118" fillId="24" borderId="0" xfId="40" applyFont="1" applyFill="1" applyBorder="1" applyAlignment="1">
      <alignment horizontal="left" vertical="center" indent="1"/>
    </xf>
    <xf numFmtId="0" fontId="43" fillId="25" borderId="0" xfId="62" applyFont="1" applyFill="1" applyBorder="1"/>
    <xf numFmtId="3" fontId="43" fillId="26" borderId="0" xfId="70" applyNumberFormat="1" applyFont="1" applyFill="1" applyBorder="1" applyAlignment="1">
      <alignment horizontal="right"/>
    </xf>
    <xf numFmtId="3" fontId="43" fillId="27" borderId="0" xfId="40" applyNumberFormat="1" applyFont="1" applyFill="1" applyBorder="1" applyAlignment="1">
      <alignment horizontal="right" wrapText="1"/>
    </xf>
    <xf numFmtId="4" fontId="43" fillId="26" borderId="0" xfId="70" applyNumberFormat="1" applyFont="1" applyFill="1" applyBorder="1" applyAlignment="1">
      <alignment horizontal="right"/>
    </xf>
    <xf numFmtId="0" fontId="126" fillId="26" borderId="0" xfId="70" applyFont="1" applyFill="1" applyBorder="1" applyAlignment="1">
      <alignment horizontal="left"/>
    </xf>
    <xf numFmtId="0" fontId="118" fillId="24" borderId="0" xfId="40" applyFont="1" applyFill="1" applyBorder="1" applyAlignment="1">
      <alignment horizontal="left" indent="1"/>
    </xf>
    <xf numFmtId="0" fontId="127" fillId="25" borderId="19" xfId="70" applyFont="1" applyFill="1" applyBorder="1"/>
    <xf numFmtId="0" fontId="119" fillId="27" borderId="0" xfId="40" applyFont="1" applyFill="1" applyBorder="1" applyAlignment="1"/>
    <xf numFmtId="0" fontId="43" fillId="0" borderId="0" xfId="70" applyFont="1"/>
    <xf numFmtId="0" fontId="53" fillId="25" borderId="0" xfId="70" applyFont="1" applyFill="1" applyBorder="1" applyAlignment="1">
      <alignment vertical="center"/>
    </xf>
    <xf numFmtId="0" fontId="120" fillId="25" borderId="0" xfId="70" applyFont="1" applyFill="1" applyBorder="1"/>
    <xf numFmtId="0" fontId="118" fillId="25" borderId="0" xfId="70" applyFont="1" applyFill="1" applyBorder="1"/>
    <xf numFmtId="3" fontId="118" fillId="27" borderId="0" xfId="40" applyNumberFormat="1" applyFont="1" applyFill="1" applyBorder="1" applyAlignment="1">
      <alignment horizontal="right" wrapText="1"/>
    </xf>
    <xf numFmtId="0" fontId="43" fillId="25" borderId="0" xfId="70" applyFont="1" applyFill="1" applyBorder="1" applyAlignment="1">
      <alignment horizontal="left" indent="2"/>
    </xf>
    <xf numFmtId="3" fontId="43" fillId="26" borderId="0" xfId="70" applyNumberFormat="1" applyFont="1" applyFill="1"/>
    <xf numFmtId="0" fontId="120" fillId="25" borderId="0" xfId="70" applyFont="1" applyFill="1" applyBorder="1" applyAlignment="1">
      <alignment vertical="center"/>
    </xf>
    <xf numFmtId="0" fontId="118" fillId="25" borderId="0" xfId="70" applyFont="1" applyFill="1" applyBorder="1" applyAlignment="1">
      <alignment vertical="center"/>
    </xf>
    <xf numFmtId="3" fontId="43" fillId="26" borderId="0" xfId="40" applyNumberFormat="1" applyFont="1" applyFill="1" applyBorder="1" applyAlignment="1">
      <alignment horizontal="right" wrapText="1"/>
    </xf>
    <xf numFmtId="0" fontId="120" fillId="25" borderId="0" xfId="70" applyFont="1" applyFill="1" applyBorder="1" applyAlignment="1">
      <alignment vertical="top"/>
    </xf>
    <xf numFmtId="0" fontId="119" fillId="25" borderId="0" xfId="70" applyFont="1" applyFill="1" applyBorder="1" applyAlignment="1">
      <alignment horizontal="right"/>
    </xf>
    <xf numFmtId="0" fontId="119" fillId="27" borderId="0" xfId="40" applyFont="1" applyFill="1" applyBorder="1"/>
    <xf numFmtId="167" fontId="75" fillId="27" borderId="79" xfId="40" applyNumberFormat="1" applyFont="1" applyFill="1" applyBorder="1" applyAlignment="1">
      <alignment horizontal="right" wrapText="1" indent="1"/>
    </xf>
    <xf numFmtId="167" fontId="17" fillId="27" borderId="79" xfId="40" applyNumberFormat="1" applyFont="1" applyFill="1" applyBorder="1" applyAlignment="1">
      <alignment horizontal="right" wrapText="1" indent="1"/>
    </xf>
    <xf numFmtId="167" fontId="17" fillId="27" borderId="68" xfId="40" applyNumberFormat="1" applyFont="1" applyFill="1" applyBorder="1" applyAlignment="1">
      <alignment horizontal="center" wrapText="1"/>
    </xf>
    <xf numFmtId="167" fontId="17" fillId="27" borderId="79" xfId="40" applyNumberFormat="1" applyFont="1" applyFill="1" applyBorder="1" applyAlignment="1">
      <alignment horizontal="center" wrapText="1"/>
    </xf>
    <xf numFmtId="177" fontId="28" fillId="27" borderId="68" xfId="220" applyNumberFormat="1" applyFont="1" applyFill="1" applyBorder="1" applyAlignment="1">
      <alignment horizontal="center" wrapText="1"/>
    </xf>
    <xf numFmtId="177" fontId="28" fillId="27" borderId="79" xfId="220" applyNumberFormat="1" applyFont="1" applyFill="1" applyBorder="1" applyAlignment="1">
      <alignment horizontal="center" wrapText="1"/>
    </xf>
    <xf numFmtId="165" fontId="75" fillId="27" borderId="68" xfId="58" applyNumberFormat="1" applyFont="1" applyFill="1" applyBorder="1" applyAlignment="1">
      <alignment horizontal="right" wrapText="1" indent="1"/>
    </xf>
    <xf numFmtId="165" fontId="75" fillId="27" borderId="79" xfId="58" applyNumberFormat="1" applyFont="1" applyFill="1" applyBorder="1" applyAlignment="1">
      <alignment horizontal="right" wrapText="1" indent="1"/>
    </xf>
    <xf numFmtId="165" fontId="17" fillId="27" borderId="68" xfId="40" applyNumberFormat="1" applyFont="1" applyFill="1" applyBorder="1" applyAlignment="1">
      <alignment horizontal="right" wrapText="1" indent="1"/>
    </xf>
    <xf numFmtId="165" fontId="17" fillId="27" borderId="79" xfId="40" applyNumberFormat="1" applyFont="1" applyFill="1" applyBorder="1" applyAlignment="1">
      <alignment horizontal="right" wrapText="1" indent="1"/>
    </xf>
    <xf numFmtId="2" fontId="17" fillId="27" borderId="68" xfId="40" applyNumberFormat="1" applyFont="1" applyFill="1" applyBorder="1" applyAlignment="1">
      <alignment horizontal="right" wrapText="1" indent="1"/>
    </xf>
    <xf numFmtId="2" fontId="17" fillId="27" borderId="79" xfId="40" applyNumberFormat="1" applyFont="1" applyFill="1" applyBorder="1" applyAlignment="1">
      <alignment horizontal="right" wrapText="1" indent="1"/>
    </xf>
    <xf numFmtId="49" fontId="16" fillId="25" borderId="57" xfId="62" applyNumberFormat="1" applyFont="1" applyFill="1" applyBorder="1" applyAlignment="1">
      <alignment horizontal="center" vertical="center" wrapText="1"/>
    </xf>
    <xf numFmtId="49" fontId="16" fillId="25" borderId="58" xfId="62" applyNumberFormat="1" applyFont="1" applyFill="1" applyBorder="1" applyAlignment="1">
      <alignment horizontal="center" vertical="center" wrapText="1"/>
    </xf>
    <xf numFmtId="0" fontId="14" fillId="25" borderId="0" xfId="0" applyFont="1" applyFill="1" applyBorder="1" applyAlignment="1">
      <alignment horizontal="left"/>
    </xf>
    <xf numFmtId="0" fontId="16" fillId="25" borderId="0" xfId="70" applyFont="1" applyFill="1" applyBorder="1" applyAlignment="1">
      <alignment horizontal="left"/>
    </xf>
    <xf numFmtId="0" fontId="43" fillId="25" borderId="0" xfId="70" applyFont="1" applyFill="1" applyBorder="1" applyAlignment="1">
      <alignment horizontal="left"/>
    </xf>
    <xf numFmtId="0" fontId="47" fillId="26" borderId="0" xfId="70" applyFont="1" applyFill="1" applyBorder="1" applyAlignment="1">
      <alignment vertical="top"/>
    </xf>
    <xf numFmtId="0" fontId="10" fillId="25" borderId="0" xfId="72" applyFont="1" applyFill="1" applyBorder="1"/>
    <xf numFmtId="3" fontId="118" fillId="27" borderId="0" xfId="40" applyNumberFormat="1" applyFont="1" applyFill="1" applyBorder="1" applyAlignment="1">
      <alignment horizontal="left" vertical="center" wrapText="1" indent="1"/>
    </xf>
    <xf numFmtId="3" fontId="130" fillId="27" borderId="0" xfId="40" applyNumberFormat="1" applyFont="1" applyFill="1" applyBorder="1" applyAlignment="1">
      <alignment horizontal="left" vertical="center" wrapText="1" indent="1"/>
    </xf>
    <xf numFmtId="3" fontId="72" fillId="27" borderId="0" xfId="40" applyNumberFormat="1" applyFont="1" applyFill="1" applyBorder="1" applyAlignment="1">
      <alignment horizontal="right" wrapText="1"/>
    </xf>
    <xf numFmtId="0" fontId="16" fillId="25" borderId="80" xfId="70" applyFont="1" applyFill="1" applyBorder="1" applyAlignment="1">
      <alignment horizontal="center"/>
    </xf>
    <xf numFmtId="0" fontId="16" fillId="25" borderId="57" xfId="62" applyFont="1" applyFill="1" applyBorder="1" applyAlignment="1">
      <alignment horizontal="center"/>
    </xf>
    <xf numFmtId="177" fontId="28" fillId="27" borderId="0" xfId="220" applyNumberFormat="1" applyFont="1" applyFill="1" applyBorder="1" applyAlignment="1">
      <alignment horizontal="center" wrapText="1"/>
    </xf>
    <xf numFmtId="0" fontId="16" fillId="25" borderId="10" xfId="62" applyFont="1" applyFill="1" applyBorder="1" applyAlignment="1">
      <alignment horizontal="center"/>
    </xf>
    <xf numFmtId="0" fontId="7" fillId="0" borderId="10" xfId="62" applyBorder="1"/>
    <xf numFmtId="165" fontId="7" fillId="0" borderId="0" xfId="62" applyNumberFormat="1"/>
    <xf numFmtId="167" fontId="133" fillId="26" borderId="68" xfId="0" applyNumberFormat="1" applyFont="1" applyFill="1" applyBorder="1" applyAlignment="1">
      <alignment horizontal="right" indent="1"/>
    </xf>
    <xf numFmtId="167" fontId="134" fillId="26" borderId="0" xfId="62" applyNumberFormat="1" applyFont="1" applyFill="1" applyBorder="1" applyAlignment="1">
      <alignment horizontal="right" indent="1"/>
    </xf>
    <xf numFmtId="167" fontId="134" fillId="26" borderId="77" xfId="62" applyNumberFormat="1" applyFont="1" applyFill="1" applyBorder="1" applyAlignment="1">
      <alignment horizontal="right" indent="1"/>
    </xf>
    <xf numFmtId="167" fontId="134" fillId="26" borderId="78" xfId="62" applyNumberFormat="1" applyFont="1" applyFill="1" applyBorder="1" applyAlignment="1">
      <alignment horizontal="right" indent="1"/>
    </xf>
    <xf numFmtId="167" fontId="133" fillId="26" borderId="0" xfId="0" applyNumberFormat="1" applyFont="1" applyFill="1" applyBorder="1" applyAlignment="1">
      <alignment horizontal="right" indent="1"/>
    </xf>
    <xf numFmtId="167" fontId="133" fillId="26" borderId="79" xfId="0" applyNumberFormat="1" applyFont="1" applyFill="1" applyBorder="1" applyAlignment="1">
      <alignment horizontal="right" indent="1"/>
    </xf>
    <xf numFmtId="0" fontId="34" fillId="25" borderId="0" xfId="62" applyFont="1" applyFill="1" applyBorder="1"/>
    <xf numFmtId="0" fontId="46" fillId="25" borderId="0" xfId="70" applyFont="1" applyFill="1" applyBorder="1" applyAlignment="1"/>
    <xf numFmtId="0" fontId="7" fillId="25" borderId="18" xfId="70" applyFill="1" applyBorder="1" applyAlignment="1">
      <alignment horizontal="center"/>
    </xf>
    <xf numFmtId="0" fontId="16" fillId="25" borderId="18" xfId="70" applyFont="1" applyFill="1" applyBorder="1" applyAlignment="1">
      <alignment horizontal="center"/>
    </xf>
    <xf numFmtId="0" fontId="14" fillId="25" borderId="0" xfId="70" applyFont="1" applyFill="1" applyBorder="1" applyAlignment="1">
      <alignment vertical="center"/>
    </xf>
    <xf numFmtId="0" fontId="88" fillId="25" borderId="0" xfId="0" applyFont="1" applyFill="1" applyBorder="1" applyAlignment="1"/>
    <xf numFmtId="0" fontId="21" fillId="24" borderId="0" xfId="40" applyFont="1" applyFill="1" applyBorder="1" applyAlignment="1">
      <alignment wrapText="1"/>
    </xf>
    <xf numFmtId="0" fontId="10" fillId="25" borderId="0" xfId="0" applyFont="1" applyFill="1" applyBorder="1"/>
    <xf numFmtId="0" fontId="75" fillId="25" borderId="0" xfId="0" applyFont="1" applyFill="1" applyBorder="1" applyAlignment="1">
      <alignment horizontal="left"/>
    </xf>
    <xf numFmtId="0" fontId="14" fillId="25" borderId="22" xfId="70" applyFont="1" applyFill="1" applyBorder="1" applyAlignment="1">
      <alignment horizontal="left"/>
    </xf>
    <xf numFmtId="0" fontId="14" fillId="25" borderId="0" xfId="70" applyFont="1" applyFill="1" applyBorder="1" applyAlignment="1">
      <alignment horizontal="left"/>
    </xf>
    <xf numFmtId="0" fontId="15" fillId="25" borderId="0" xfId="0" applyFont="1" applyFill="1" applyBorder="1"/>
    <xf numFmtId="0" fontId="16" fillId="25" borderId="12" xfId="0" applyFont="1" applyFill="1" applyBorder="1" applyAlignment="1">
      <alignment horizontal="center"/>
    </xf>
    <xf numFmtId="3" fontId="119" fillId="26" borderId="0" xfId="40" applyNumberFormat="1" applyFont="1" applyFill="1" applyBorder="1" applyAlignment="1">
      <alignment horizontal="right" wrapText="1"/>
    </xf>
    <xf numFmtId="0" fontId="119" fillId="24" borderId="0" xfId="40" applyFont="1" applyFill="1" applyBorder="1" applyAlignment="1">
      <alignment vertical="top" wrapText="1"/>
    </xf>
    <xf numFmtId="0" fontId="80" fillId="26" borderId="15" xfId="0" applyFont="1" applyFill="1" applyBorder="1" applyAlignment="1">
      <alignment horizontal="left" vertical="center"/>
    </xf>
    <xf numFmtId="0" fontId="120" fillId="0" borderId="0" xfId="0" applyFont="1" applyAlignment="1"/>
    <xf numFmtId="0" fontId="118" fillId="24" borderId="0" xfId="66" applyFont="1" applyFill="1" applyBorder="1" applyAlignment="1">
      <alignment horizontal="left" vertical="center"/>
    </xf>
    <xf numFmtId="0" fontId="53" fillId="25" borderId="0" xfId="63" applyFont="1" applyFill="1" applyBorder="1" applyAlignment="1">
      <alignment horizontal="left" vertical="center" wrapText="1"/>
    </xf>
    <xf numFmtId="171" fontId="118" fillId="26" borderId="0" xfId="70" applyNumberFormat="1" applyFont="1" applyFill="1" applyBorder="1" applyAlignment="1">
      <alignment horizontal="right" vertical="center" wrapText="1"/>
    </xf>
    <xf numFmtId="165" fontId="118" fillId="26" borderId="0" xfId="70" applyNumberFormat="1" applyFont="1" applyFill="1" applyBorder="1" applyAlignment="1">
      <alignment horizontal="right" vertical="center" wrapText="1" indent="2"/>
    </xf>
    <xf numFmtId="3" fontId="118" fillId="26" borderId="0" xfId="70" applyNumberFormat="1" applyFont="1" applyFill="1" applyBorder="1" applyAlignment="1">
      <alignment horizontal="right" vertical="center" wrapText="1"/>
    </xf>
    <xf numFmtId="167" fontId="118" fillId="25" borderId="0" xfId="70" applyNumberFormat="1" applyFont="1" applyFill="1" applyBorder="1" applyAlignment="1">
      <alignment horizontal="right" vertical="center" wrapText="1" indent="2"/>
    </xf>
    <xf numFmtId="0" fontId="43" fillId="25" borderId="0" xfId="70" applyFont="1" applyFill="1" applyBorder="1" applyAlignment="1">
      <alignment vertical="center"/>
    </xf>
    <xf numFmtId="0" fontId="118" fillId="25" borderId="0" xfId="63" applyFont="1" applyFill="1" applyBorder="1" applyAlignment="1">
      <alignment horizontal="left" vertical="center" wrapText="1"/>
    </xf>
    <xf numFmtId="0" fontId="118" fillId="24" borderId="0" xfId="40" applyFont="1" applyFill="1" applyBorder="1" applyAlignment="1">
      <alignment horizontal="left" vertical="center"/>
    </xf>
    <xf numFmtId="4" fontId="43" fillId="25" borderId="0" xfId="63" applyNumberFormat="1" applyFont="1" applyFill="1" applyBorder="1" applyAlignment="1">
      <alignment horizontal="left" vertical="center" wrapText="1"/>
    </xf>
    <xf numFmtId="171" fontId="43" fillId="26" borderId="0" xfId="70" applyNumberFormat="1" applyFont="1" applyFill="1" applyBorder="1" applyAlignment="1">
      <alignment horizontal="right" vertical="center" wrapText="1"/>
    </xf>
    <xf numFmtId="165" fontId="43" fillId="26" borderId="0" xfId="70" applyNumberFormat="1" applyFont="1" applyFill="1" applyBorder="1" applyAlignment="1">
      <alignment horizontal="right" vertical="center" wrapText="1" indent="2"/>
    </xf>
    <xf numFmtId="3" fontId="43" fillId="26" borderId="0" xfId="70" applyNumberFormat="1" applyFont="1" applyFill="1" applyBorder="1" applyAlignment="1">
      <alignment horizontal="right" vertical="center" wrapText="1"/>
    </xf>
    <xf numFmtId="167" fontId="43" fillId="25" borderId="0" xfId="70" applyNumberFormat="1" applyFont="1" applyFill="1" applyBorder="1" applyAlignment="1">
      <alignment horizontal="right" vertical="center" wrapText="1" indent="2"/>
    </xf>
    <xf numFmtId="4" fontId="43" fillId="26" borderId="0" xfId="63" applyNumberFormat="1" applyFont="1" applyFill="1" applyBorder="1" applyAlignment="1">
      <alignment horizontal="left" vertical="center" wrapText="1"/>
    </xf>
    <xf numFmtId="171" fontId="118" fillId="26" borderId="0" xfId="70" applyNumberFormat="1" applyFont="1" applyFill="1" applyBorder="1" applyAlignment="1">
      <alignment horizontal="right" vertical="center"/>
    </xf>
    <xf numFmtId="165" fontId="118" fillId="26" borderId="0" xfId="70" applyNumberFormat="1" applyFont="1" applyFill="1" applyBorder="1" applyAlignment="1">
      <alignment horizontal="right" vertical="center" indent="2"/>
    </xf>
    <xf numFmtId="0" fontId="118" fillId="27" borderId="0" xfId="66" applyFont="1" applyFill="1" applyBorder="1" applyAlignment="1">
      <alignment horizontal="left" vertical="center"/>
    </xf>
    <xf numFmtId="0" fontId="118" fillId="27" borderId="0" xfId="40" applyFont="1" applyFill="1" applyBorder="1" applyAlignment="1">
      <alignment vertical="center"/>
    </xf>
    <xf numFmtId="171" fontId="43" fillId="26" borderId="0" xfId="70" applyNumberFormat="1" applyFont="1" applyFill="1" applyBorder="1" applyAlignment="1">
      <alignment horizontal="right" vertical="center"/>
    </xf>
    <xf numFmtId="165" fontId="43" fillId="26" borderId="0" xfId="70" applyNumberFormat="1" applyFont="1" applyFill="1" applyBorder="1" applyAlignment="1">
      <alignment horizontal="right" vertical="center" indent="2"/>
    </xf>
    <xf numFmtId="0" fontId="43" fillId="26" borderId="0" xfId="70" applyFont="1" applyFill="1" applyAlignment="1">
      <alignment vertical="center" wrapText="1"/>
    </xf>
    <xf numFmtId="0" fontId="43" fillId="26" borderId="0" xfId="70" applyFont="1" applyFill="1" applyBorder="1" applyAlignment="1">
      <alignment vertical="center" wrapText="1"/>
    </xf>
    <xf numFmtId="0" fontId="43" fillId="26" borderId="0" xfId="63" applyFont="1" applyFill="1" applyBorder="1" applyAlignment="1">
      <alignment horizontal="left" vertical="center" wrapText="1"/>
    </xf>
    <xf numFmtId="0" fontId="43" fillId="26" borderId="0" xfId="70" quotePrefix="1" applyFont="1" applyFill="1" applyBorder="1" applyAlignment="1">
      <alignment vertical="center" wrapText="1"/>
    </xf>
    <xf numFmtId="0" fontId="43" fillId="25" borderId="0" xfId="70" quotePrefix="1" applyFont="1" applyFill="1" applyBorder="1" applyAlignment="1">
      <alignment vertical="center" wrapText="1"/>
    </xf>
    <xf numFmtId="0" fontId="43" fillId="25" borderId="0" xfId="70" applyFont="1" applyFill="1" applyBorder="1" applyAlignment="1">
      <alignment vertical="center" wrapText="1"/>
    </xf>
    <xf numFmtId="0" fontId="120" fillId="0" borderId="0" xfId="70" applyFont="1"/>
    <xf numFmtId="0" fontId="118" fillId="26" borderId="0" xfId="70" applyFont="1" applyFill="1" applyBorder="1" applyAlignment="1">
      <alignment horizontal="right" vertical="center"/>
    </xf>
    <xf numFmtId="0" fontId="53" fillId="25" borderId="0" xfId="70" applyFont="1" applyFill="1" applyBorder="1" applyAlignment="1">
      <alignment vertical="top"/>
    </xf>
    <xf numFmtId="0" fontId="43" fillId="25" borderId="0" xfId="70" applyFont="1" applyFill="1" applyBorder="1" applyAlignment="1">
      <alignment vertical="top"/>
    </xf>
    <xf numFmtId="1" fontId="43" fillId="25" borderId="0" xfId="70" applyNumberFormat="1" applyFont="1" applyFill="1" applyBorder="1" applyAlignment="1">
      <alignment vertical="top"/>
    </xf>
    <xf numFmtId="0" fontId="120" fillId="25" borderId="0" xfId="70" applyNumberFormat="1" applyFont="1" applyFill="1" applyBorder="1" applyAlignment="1">
      <alignment vertical="top"/>
    </xf>
    <xf numFmtId="0" fontId="120" fillId="26" borderId="32" xfId="62" applyFont="1" applyFill="1" applyBorder="1" applyAlignment="1">
      <alignment vertical="center"/>
    </xf>
    <xf numFmtId="0" fontId="125" fillId="26" borderId="31" xfId="62" applyFont="1" applyFill="1" applyBorder="1" applyAlignment="1">
      <alignment vertical="center"/>
    </xf>
    <xf numFmtId="0" fontId="17" fillId="24" borderId="0" xfId="40" applyFont="1" applyFill="1" applyBorder="1" applyAlignment="1" applyProtection="1">
      <alignment horizontal="left" indent="1"/>
    </xf>
    <xf numFmtId="0" fontId="7" fillId="25" borderId="0" xfId="70" applyFill="1" applyBorder="1" applyProtection="1"/>
    <xf numFmtId="0" fontId="7" fillId="25" borderId="18" xfId="70" applyFill="1" applyBorder="1" applyProtection="1"/>
    <xf numFmtId="0" fontId="18" fillId="25" borderId="18" xfId="70" applyFont="1" applyFill="1" applyBorder="1" applyAlignment="1" applyProtection="1">
      <alignment horizontal="left"/>
    </xf>
    <xf numFmtId="0" fontId="7" fillId="26" borderId="0" xfId="70" applyFill="1" applyBorder="1" applyProtection="1"/>
    <xf numFmtId="0" fontId="7" fillId="25" borderId="0" xfId="70" applyFill="1" applyProtection="1">
      <protection locked="0"/>
    </xf>
    <xf numFmtId="0" fontId="7" fillId="0" borderId="0" xfId="70" applyProtection="1">
      <protection locked="0"/>
    </xf>
    <xf numFmtId="0" fontId="7" fillId="25" borderId="0" xfId="70" applyFill="1" applyProtection="1"/>
    <xf numFmtId="0" fontId="7" fillId="25" borderId="23" xfId="70" applyFill="1" applyBorder="1" applyProtection="1"/>
    <xf numFmtId="0" fontId="7" fillId="25" borderId="22" xfId="70" applyFill="1" applyBorder="1" applyProtection="1"/>
    <xf numFmtId="0" fontId="7" fillId="25" borderId="20" xfId="70" applyFill="1" applyBorder="1" applyProtection="1"/>
    <xf numFmtId="0" fontId="7" fillId="0" borderId="0" xfId="70" applyBorder="1" applyProtection="1"/>
    <xf numFmtId="0" fontId="65" fillId="25" borderId="0" xfId="70" applyFont="1" applyFill="1" applyBorder="1" applyProtection="1"/>
    <xf numFmtId="0" fontId="7" fillId="25" borderId="0" xfId="70" applyFill="1" applyAlignment="1" applyProtection="1">
      <alignment vertical="center"/>
    </xf>
    <xf numFmtId="0" fontId="7" fillId="25" borderId="20" xfId="70" applyFill="1" applyBorder="1" applyAlignment="1" applyProtection="1">
      <alignment vertical="center"/>
    </xf>
    <xf numFmtId="0" fontId="80" fillId="26" borderId="15" xfId="70" applyFont="1" applyFill="1" applyBorder="1" applyAlignment="1" applyProtection="1">
      <alignment vertical="center"/>
    </xf>
    <xf numFmtId="0" fontId="101" fillId="26" borderId="16" xfId="70" applyFont="1" applyFill="1" applyBorder="1" applyAlignment="1" applyProtection="1">
      <alignment vertical="center"/>
    </xf>
    <xf numFmtId="0" fontId="101" fillId="26" borderId="17" xfId="70" applyFont="1" applyFill="1" applyBorder="1" applyAlignment="1" applyProtection="1">
      <alignment vertical="center"/>
    </xf>
    <xf numFmtId="0" fontId="7" fillId="25" borderId="0" xfId="70" applyFill="1" applyAlignment="1" applyProtection="1">
      <alignment vertical="center"/>
      <protection locked="0"/>
    </xf>
    <xf numFmtId="0" fontId="7" fillId="0" borderId="0" xfId="70" applyAlignment="1" applyProtection="1">
      <alignment vertical="center"/>
      <protection locked="0"/>
    </xf>
    <xf numFmtId="0" fontId="18" fillId="25" borderId="20" xfId="70" applyFont="1" applyFill="1" applyBorder="1" applyProtection="1"/>
    <xf numFmtId="0" fontId="16" fillId="25" borderId="0" xfId="70" applyFont="1" applyFill="1" applyBorder="1" applyAlignment="1" applyProtection="1">
      <alignment horizontal="center" vertical="center"/>
    </xf>
    <xf numFmtId="0" fontId="16" fillId="25" borderId="13" xfId="70" applyFont="1" applyFill="1" applyBorder="1" applyAlignment="1" applyProtection="1">
      <alignment horizontal="right" vertical="center"/>
    </xf>
    <xf numFmtId="0" fontId="16" fillId="25" borderId="13" xfId="70" applyFont="1" applyFill="1" applyBorder="1" applyAlignment="1" applyProtection="1">
      <alignment horizontal="center" vertical="center"/>
    </xf>
    <xf numFmtId="0" fontId="16" fillId="25" borderId="13" xfId="70" applyFont="1" applyFill="1" applyBorder="1" applyAlignment="1" applyProtection="1">
      <alignment vertical="center"/>
    </xf>
    <xf numFmtId="0" fontId="16" fillId="25" borderId="13" xfId="70" applyFont="1" applyFill="1" applyBorder="1" applyAlignment="1" applyProtection="1">
      <alignment horizontal="center"/>
    </xf>
    <xf numFmtId="0" fontId="16" fillId="25" borderId="13" xfId="70" applyFont="1" applyFill="1" applyBorder="1" applyAlignment="1" applyProtection="1">
      <alignment horizontal="right"/>
    </xf>
    <xf numFmtId="0" fontId="16" fillId="25" borderId="13" xfId="70" applyFont="1" applyFill="1" applyBorder="1" applyAlignment="1" applyProtection="1"/>
    <xf numFmtId="0" fontId="15" fillId="25" borderId="0" xfId="70" applyFont="1" applyFill="1" applyBorder="1" applyProtection="1"/>
    <xf numFmtId="0" fontId="61" fillId="25" borderId="0" xfId="70" applyFont="1" applyFill="1" applyProtection="1"/>
    <xf numFmtId="0" fontId="61" fillId="25" borderId="20" xfId="70" applyFont="1" applyFill="1" applyBorder="1" applyProtection="1"/>
    <xf numFmtId="0" fontId="61" fillId="25" borderId="0" xfId="70" applyFont="1" applyFill="1" applyProtection="1">
      <protection locked="0"/>
    </xf>
    <xf numFmtId="0" fontId="61" fillId="0" borderId="0" xfId="70" applyFont="1" applyProtection="1">
      <protection locked="0"/>
    </xf>
    <xf numFmtId="0" fontId="18" fillId="25" borderId="0" xfId="70" applyFont="1" applyFill="1" applyBorder="1" applyProtection="1"/>
    <xf numFmtId="0" fontId="10" fillId="25" borderId="0" xfId="70" applyFont="1" applyFill="1" applyBorder="1" applyProtection="1"/>
    <xf numFmtId="0" fontId="18" fillId="0" borderId="0" xfId="70" applyFont="1" applyBorder="1" applyProtection="1"/>
    <xf numFmtId="0" fontId="64" fillId="25" borderId="0" xfId="70" applyFont="1" applyFill="1" applyBorder="1" applyProtection="1"/>
    <xf numFmtId="0" fontId="62" fillId="25" borderId="0" xfId="70" applyFont="1" applyFill="1" applyProtection="1"/>
    <xf numFmtId="0" fontId="62" fillId="25" borderId="20" xfId="70" applyFont="1" applyFill="1" applyBorder="1" applyProtection="1"/>
    <xf numFmtId="0" fontId="68" fillId="25" borderId="0" xfId="70" applyFont="1" applyFill="1" applyBorder="1" applyProtection="1"/>
    <xf numFmtId="0" fontId="62" fillId="25" borderId="0" xfId="70" applyFont="1" applyFill="1" applyProtection="1">
      <protection locked="0"/>
    </xf>
    <xf numFmtId="0" fontId="62" fillId="0" borderId="0" xfId="70" applyFont="1" applyProtection="1">
      <protection locked="0"/>
    </xf>
    <xf numFmtId="0" fontId="21" fillId="0" borderId="0" xfId="70" applyFont="1" applyBorder="1" applyAlignment="1" applyProtection="1"/>
    <xf numFmtId="0" fontId="7" fillId="25" borderId="0" xfId="70" applyFill="1" applyBorder="1" applyAlignment="1" applyProtection="1"/>
    <xf numFmtId="0" fontId="11" fillId="25" borderId="0" xfId="70" applyFont="1" applyFill="1" applyBorder="1" applyProtection="1"/>
    <xf numFmtId="167" fontId="75" fillId="25" borderId="0" xfId="70" applyNumberFormat="1" applyFont="1" applyFill="1" applyBorder="1" applyAlignment="1" applyProtection="1">
      <alignment horizontal="right"/>
    </xf>
    <xf numFmtId="167" fontId="75" fillId="26" borderId="0" xfId="70" applyNumberFormat="1" applyFont="1" applyFill="1" applyBorder="1" applyAlignment="1" applyProtection="1">
      <alignment horizontal="right"/>
    </xf>
    <xf numFmtId="0" fontId="60" fillId="25" borderId="0" xfId="70" applyFont="1" applyFill="1" applyBorder="1" applyAlignment="1" applyProtection="1">
      <alignment horizontal="left"/>
    </xf>
    <xf numFmtId="167" fontId="67" fillId="25" borderId="0" xfId="70" applyNumberFormat="1" applyFont="1" applyFill="1" applyBorder="1" applyAlignment="1" applyProtection="1">
      <alignment horizontal="right"/>
    </xf>
    <xf numFmtId="167" fontId="67" fillId="26" borderId="0" xfId="70" applyNumberFormat="1" applyFont="1" applyFill="1" applyBorder="1" applyAlignment="1" applyProtection="1">
      <alignment horizontal="right"/>
    </xf>
    <xf numFmtId="0" fontId="46" fillId="25" borderId="0" xfId="70" applyFont="1" applyFill="1" applyProtection="1"/>
    <xf numFmtId="0" fontId="46" fillId="25" borderId="20" xfId="70" applyFont="1" applyFill="1" applyBorder="1" applyProtection="1"/>
    <xf numFmtId="167" fontId="16" fillId="25" borderId="0" xfId="70" applyNumberFormat="1" applyFont="1" applyFill="1" applyBorder="1" applyAlignment="1" applyProtection="1">
      <alignment horizontal="right"/>
    </xf>
    <xf numFmtId="167" fontId="16" fillId="26" borderId="0" xfId="70" applyNumberFormat="1" applyFont="1" applyFill="1" applyBorder="1" applyAlignment="1" applyProtection="1">
      <alignment horizontal="right"/>
    </xf>
    <xf numFmtId="0" fontId="7" fillId="25" borderId="0" xfId="70" applyFont="1" applyFill="1" applyProtection="1"/>
    <xf numFmtId="0" fontId="7" fillId="25" borderId="20" xfId="70" applyFont="1" applyFill="1" applyBorder="1" applyProtection="1"/>
    <xf numFmtId="0" fontId="17" fillId="24" borderId="0" xfId="40" applyFont="1" applyFill="1" applyBorder="1" applyAlignment="1" applyProtection="1">
      <alignment horizontal="left"/>
    </xf>
    <xf numFmtId="167" fontId="17" fillId="25" borderId="0" xfId="70" applyNumberFormat="1" applyFont="1" applyFill="1" applyBorder="1" applyAlignment="1" applyProtection="1">
      <alignment horizontal="right"/>
    </xf>
    <xf numFmtId="167" fontId="17" fillId="26" borderId="0" xfId="70" applyNumberFormat="1" applyFont="1" applyFill="1" applyBorder="1" applyAlignment="1" applyProtection="1">
      <alignment horizontal="right"/>
    </xf>
    <xf numFmtId="0" fontId="7" fillId="25" borderId="0" xfId="70" applyFont="1" applyFill="1" applyProtection="1">
      <protection locked="0"/>
    </xf>
    <xf numFmtId="0" fontId="7" fillId="0" borderId="0" xfId="70" applyFont="1" applyProtection="1">
      <protection locked="0"/>
    </xf>
    <xf numFmtId="167" fontId="17" fillId="26" borderId="0" xfId="70" applyNumberFormat="1" applyFont="1" applyFill="1" applyBorder="1" applyAlignment="1" applyProtection="1">
      <alignment horizontal="right"/>
      <protection locked="0"/>
    </xf>
    <xf numFmtId="0" fontId="66" fillId="25" borderId="20" xfId="70" applyFont="1" applyFill="1" applyBorder="1" applyAlignment="1" applyProtection="1">
      <alignment horizontal="center"/>
    </xf>
    <xf numFmtId="0" fontId="34" fillId="25" borderId="0" xfId="70" applyFont="1" applyFill="1" applyBorder="1" applyProtection="1"/>
    <xf numFmtId="0" fontId="81" fillId="25" borderId="0" xfId="70" applyFont="1" applyFill="1" applyBorder="1" applyAlignment="1" applyProtection="1">
      <alignment horizontal="left" vertical="center"/>
    </xf>
    <xf numFmtId="1" fontId="17" fillId="25" borderId="0" xfId="70" applyNumberFormat="1" applyFont="1" applyFill="1" applyBorder="1" applyAlignment="1" applyProtection="1">
      <alignment horizontal="center"/>
    </xf>
    <xf numFmtId="3" fontId="17" fillId="25" borderId="0" xfId="70" applyNumberFormat="1" applyFont="1" applyFill="1" applyBorder="1" applyAlignment="1" applyProtection="1">
      <alignment horizontal="center"/>
    </xf>
    <xf numFmtId="0" fontId="7" fillId="0" borderId="18" xfId="70" applyFill="1" applyBorder="1" applyProtection="1"/>
    <xf numFmtId="0" fontId="16" fillId="25" borderId="0" xfId="70" applyFont="1" applyFill="1" applyBorder="1" applyAlignment="1" applyProtection="1">
      <alignment horizontal="right"/>
    </xf>
    <xf numFmtId="0" fontId="7" fillId="0" borderId="0" xfId="70" applyFill="1" applyAlignment="1" applyProtection="1">
      <alignment horizontal="center"/>
      <protection locked="0"/>
    </xf>
    <xf numFmtId="0" fontId="7" fillId="0" borderId="0" xfId="70" applyFill="1" applyProtection="1">
      <protection locked="0"/>
    </xf>
    <xf numFmtId="0" fontId="14" fillId="25" borderId="22" xfId="70" applyFont="1" applyFill="1" applyBorder="1" applyAlignment="1" applyProtection="1">
      <alignment horizontal="left"/>
    </xf>
    <xf numFmtId="0" fontId="21" fillId="25" borderId="22" xfId="70" applyFont="1" applyFill="1" applyBorder="1" applyProtection="1"/>
    <xf numFmtId="0" fontId="46" fillId="25" borderId="22" xfId="70" applyFont="1" applyFill="1" applyBorder="1" applyAlignment="1" applyProtection="1">
      <alignment horizontal="left"/>
    </xf>
    <xf numFmtId="0" fontId="7" fillId="25" borderId="21" xfId="70" applyFill="1" applyBorder="1" applyProtection="1"/>
    <xf numFmtId="0" fontId="7" fillId="25" borderId="19" xfId="70" applyFill="1" applyBorder="1" applyProtection="1"/>
    <xf numFmtId="0" fontId="7" fillId="25" borderId="0" xfId="70" applyFill="1" applyBorder="1" applyAlignment="1" applyProtection="1">
      <alignment vertical="center"/>
    </xf>
    <xf numFmtId="0" fontId="16" fillId="25" borderId="0" xfId="70" applyFont="1" applyFill="1" applyBorder="1" applyAlignment="1" applyProtection="1">
      <alignment horizontal="center"/>
    </xf>
    <xf numFmtId="0" fontId="7" fillId="0" borderId="0" xfId="70" applyFill="1" applyAlignment="1" applyProtection="1">
      <alignment vertical="center"/>
      <protection locked="0"/>
    </xf>
    <xf numFmtId="0" fontId="7" fillId="25" borderId="0" xfId="70" applyFill="1" applyBorder="1" applyAlignment="1" applyProtection="1">
      <alignment vertical="justify"/>
    </xf>
    <xf numFmtId="0" fontId="10" fillId="25" borderId="19" xfId="70" applyFont="1" applyFill="1" applyBorder="1" applyProtection="1"/>
    <xf numFmtId="0" fontId="63" fillId="25" borderId="0" xfId="70" applyFont="1" applyFill="1" applyBorder="1" applyProtection="1"/>
    <xf numFmtId="0" fontId="64" fillId="25" borderId="19" xfId="70" applyFont="1" applyFill="1" applyBorder="1" applyProtection="1"/>
    <xf numFmtId="0" fontId="8" fillId="25" borderId="0" xfId="70" applyFont="1" applyFill="1" applyBorder="1" applyProtection="1"/>
    <xf numFmtId="0" fontId="111" fillId="0" borderId="0" xfId="70" applyFont="1" applyFill="1" applyAlignment="1" applyProtection="1">
      <alignment vertical="center" wrapText="1"/>
      <protection locked="0"/>
    </xf>
    <xf numFmtId="165" fontId="7" fillId="0" borderId="0" xfId="70" applyNumberFormat="1" applyFill="1" applyProtection="1">
      <protection locked="0"/>
    </xf>
    <xf numFmtId="0" fontId="18" fillId="25" borderId="0" xfId="70" applyFont="1" applyFill="1" applyProtection="1"/>
    <xf numFmtId="0" fontId="17" fillId="25" borderId="0" xfId="70" applyFont="1" applyFill="1" applyBorder="1" applyProtection="1"/>
    <xf numFmtId="0" fontId="15" fillId="25" borderId="19" xfId="70" applyFont="1" applyFill="1" applyBorder="1" applyProtection="1"/>
    <xf numFmtId="0" fontId="18" fillId="0" borderId="0" xfId="70" applyFont="1" applyProtection="1">
      <protection locked="0"/>
    </xf>
    <xf numFmtId="0" fontId="16" fillId="25" borderId="0" xfId="70" applyFont="1" applyFill="1" applyBorder="1" applyAlignment="1" applyProtection="1">
      <alignment horizontal="left"/>
    </xf>
    <xf numFmtId="167" fontId="7" fillId="0" borderId="0" xfId="70" applyNumberFormat="1" applyFill="1" applyProtection="1">
      <protection locked="0"/>
    </xf>
    <xf numFmtId="0" fontId="11" fillId="25" borderId="19" xfId="70" applyFont="1" applyFill="1" applyBorder="1" applyProtection="1"/>
    <xf numFmtId="165" fontId="17" fillId="25" borderId="0" xfId="70" applyNumberFormat="1" applyFont="1" applyFill="1" applyBorder="1" applyAlignment="1" applyProtection="1">
      <alignment horizontal="center"/>
    </xf>
    <xf numFmtId="165" fontId="8" fillId="25" borderId="0" xfId="70" applyNumberFormat="1" applyFont="1" applyFill="1" applyBorder="1" applyAlignment="1" applyProtection="1">
      <alignment horizontal="center"/>
    </xf>
    <xf numFmtId="0" fontId="7" fillId="0" borderId="0" xfId="70" applyFill="1" applyAlignment="1" applyProtection="1">
      <alignment horizontal="center" vertical="center"/>
      <protection locked="0"/>
    </xf>
    <xf numFmtId="0" fontId="18" fillId="0" borderId="0" xfId="70" applyFont="1" applyFill="1" applyProtection="1">
      <protection locked="0"/>
    </xf>
    <xf numFmtId="0" fontId="66" fillId="0" borderId="0" xfId="70" applyFont="1" applyFill="1" applyAlignment="1" applyProtection="1">
      <alignment horizontal="left"/>
      <protection locked="0"/>
    </xf>
    <xf numFmtId="14" fontId="139" fillId="0" borderId="0" xfId="70" applyNumberFormat="1" applyFont="1" applyFill="1" applyAlignment="1" applyProtection="1">
      <protection locked="0"/>
    </xf>
    <xf numFmtId="0" fontId="61" fillId="25" borderId="0" xfId="70" applyFont="1" applyFill="1" applyBorder="1" applyProtection="1"/>
    <xf numFmtId="167" fontId="75" fillId="25" borderId="0" xfId="70" applyNumberFormat="1" applyFont="1" applyFill="1" applyBorder="1" applyAlignment="1" applyProtection="1"/>
    <xf numFmtId="167" fontId="75" fillId="26" borderId="0" xfId="70" applyNumberFormat="1" applyFont="1" applyFill="1" applyBorder="1" applyAlignment="1" applyProtection="1"/>
    <xf numFmtId="0" fontId="139" fillId="0" borderId="0" xfId="70" applyFont="1" applyFill="1" applyAlignment="1" applyProtection="1">
      <alignment vertical="center" wrapText="1"/>
      <protection locked="0"/>
    </xf>
    <xf numFmtId="0" fontId="61" fillId="0" borderId="0" xfId="70" applyFont="1" applyFill="1" applyProtection="1">
      <protection locked="0"/>
    </xf>
    <xf numFmtId="167" fontId="16" fillId="25" borderId="0" xfId="70" applyNumberFormat="1" applyFont="1" applyFill="1" applyBorder="1" applyAlignment="1" applyProtection="1"/>
    <xf numFmtId="167" fontId="16" fillId="26" borderId="0" xfId="70" applyNumberFormat="1" applyFont="1" applyFill="1" applyBorder="1" applyAlignment="1" applyProtection="1"/>
    <xf numFmtId="0" fontId="46" fillId="0" borderId="0" xfId="70" applyFont="1" applyFill="1" applyAlignment="1" applyProtection="1">
      <protection locked="0"/>
    </xf>
    <xf numFmtId="0" fontId="29" fillId="0" borderId="0" xfId="70" applyFont="1" applyFill="1" applyAlignment="1" applyProtection="1">
      <alignment horizontal="center"/>
      <protection locked="0"/>
    </xf>
    <xf numFmtId="0" fontId="18" fillId="25" borderId="0" xfId="70" applyFont="1" applyFill="1" applyBorder="1" applyAlignment="1" applyProtection="1">
      <alignment vertical="center"/>
    </xf>
    <xf numFmtId="167" fontId="7" fillId="0" borderId="0" xfId="70" applyNumberFormat="1" applyFill="1" applyAlignment="1" applyProtection="1">
      <alignment horizontal="center"/>
      <protection locked="0"/>
    </xf>
    <xf numFmtId="167" fontId="17" fillId="25" borderId="0" xfId="70" applyNumberFormat="1" applyFont="1" applyFill="1" applyBorder="1" applyAlignment="1" applyProtection="1"/>
    <xf numFmtId="167" fontId="17" fillId="26" borderId="0" xfId="70" applyNumberFormat="1" applyFont="1" applyFill="1" applyBorder="1" applyAlignment="1" applyProtection="1"/>
    <xf numFmtId="165" fontId="18" fillId="0" borderId="0" xfId="70" applyNumberFormat="1" applyFont="1" applyFill="1" applyProtection="1">
      <protection locked="0"/>
    </xf>
    <xf numFmtId="0" fontId="7" fillId="0" borderId="0" xfId="70" applyFont="1" applyFill="1" applyAlignment="1" applyProtection="1">
      <alignment wrapText="1"/>
      <protection locked="0"/>
    </xf>
    <xf numFmtId="0" fontId="7" fillId="0" borderId="0" xfId="70" applyFill="1" applyAlignment="1" applyProtection="1">
      <alignment wrapText="1"/>
      <protection locked="0"/>
    </xf>
    <xf numFmtId="3" fontId="7" fillId="0" borderId="0" xfId="70" applyNumberFormat="1" applyFill="1" applyAlignment="1" applyProtection="1">
      <alignment horizontal="center"/>
      <protection locked="0"/>
    </xf>
    <xf numFmtId="0" fontId="17" fillId="25" borderId="0" xfId="70" applyFont="1" applyFill="1" applyBorder="1" applyAlignment="1" applyProtection="1">
      <alignment horizontal="left" indent="1"/>
    </xf>
    <xf numFmtId="169" fontId="60" fillId="25" borderId="0" xfId="70" applyNumberFormat="1" applyFont="1" applyFill="1" applyBorder="1" applyAlignment="1" applyProtection="1">
      <alignment horizontal="center"/>
    </xf>
    <xf numFmtId="165" fontId="115" fillId="25" borderId="0" xfId="70" applyNumberFormat="1" applyFont="1" applyFill="1" applyBorder="1" applyAlignment="1" applyProtection="1">
      <alignment horizontal="center"/>
    </xf>
    <xf numFmtId="165" fontId="21" fillId="25" borderId="0" xfId="70" applyNumberFormat="1" applyFont="1" applyFill="1" applyBorder="1" applyAlignment="1" applyProtection="1">
      <alignment horizontal="right"/>
    </xf>
    <xf numFmtId="0" fontId="46" fillId="25" borderId="0" xfId="70" applyFont="1" applyFill="1" applyBorder="1" applyProtection="1"/>
    <xf numFmtId="0" fontId="19" fillId="30" borderId="19" xfId="70" applyFont="1" applyFill="1" applyBorder="1" applyAlignment="1" applyProtection="1">
      <alignment horizontal="center" vertical="center"/>
    </xf>
    <xf numFmtId="0" fontId="7" fillId="25" borderId="0" xfId="70" applyFill="1" applyBorder="1" applyAlignment="1" applyProtection="1">
      <alignment horizontal="left"/>
    </xf>
    <xf numFmtId="0" fontId="7" fillId="26" borderId="0" xfId="70" applyFill="1" applyProtection="1"/>
    <xf numFmtId="0" fontId="14" fillId="25" borderId="23" xfId="70" applyFont="1" applyFill="1" applyBorder="1" applyAlignment="1" applyProtection="1">
      <alignment horizontal="left"/>
    </xf>
    <xf numFmtId="0" fontId="21" fillId="25" borderId="22" xfId="70" applyFont="1" applyFill="1" applyBorder="1" applyAlignment="1" applyProtection="1">
      <alignment horizontal="right"/>
    </xf>
    <xf numFmtId="0" fontId="14" fillId="25" borderId="20" xfId="70" applyFont="1" applyFill="1" applyBorder="1" applyAlignment="1" applyProtection="1">
      <alignment horizontal="left"/>
    </xf>
    <xf numFmtId="0" fontId="21" fillId="0" borderId="0" xfId="70" applyFont="1" applyBorder="1" applyAlignment="1" applyProtection="1">
      <alignment vertical="center"/>
    </xf>
    <xf numFmtId="0" fontId="14" fillId="25" borderId="0" xfId="70" applyFont="1" applyFill="1" applyBorder="1" applyAlignment="1" applyProtection="1">
      <alignment horizontal="left"/>
    </xf>
    <xf numFmtId="0" fontId="46" fillId="25" borderId="0" xfId="70" applyFont="1" applyFill="1" applyBorder="1" applyAlignment="1" applyProtection="1">
      <alignment horizontal="left"/>
    </xf>
    <xf numFmtId="0" fontId="80" fillId="26" borderId="15" xfId="70" applyFont="1" applyFill="1" applyBorder="1" applyAlignment="1" applyProtection="1"/>
    <xf numFmtId="0" fontId="16" fillId="25" borderId="0" xfId="70" applyFont="1" applyFill="1" applyBorder="1" applyAlignment="1" applyProtection="1">
      <alignment horizontal="center" vertical="distributed"/>
    </xf>
    <xf numFmtId="165" fontId="7" fillId="0" borderId="0" xfId="70" applyNumberFormat="1" applyProtection="1">
      <protection locked="0"/>
    </xf>
    <xf numFmtId="0" fontId="28" fillId="25" borderId="0" xfId="70" applyFont="1" applyFill="1" applyProtection="1"/>
    <xf numFmtId="0" fontId="28" fillId="25" borderId="20" xfId="70" applyFont="1" applyFill="1" applyBorder="1" applyProtection="1"/>
    <xf numFmtId="0" fontId="28" fillId="25" borderId="0" xfId="70" applyFont="1" applyFill="1" applyBorder="1" applyProtection="1"/>
    <xf numFmtId="0" fontId="28" fillId="0" borderId="0" xfId="70" applyFont="1" applyProtection="1">
      <protection locked="0"/>
    </xf>
    <xf numFmtId="0" fontId="26" fillId="25" borderId="0" xfId="70" applyFont="1" applyFill="1" applyProtection="1"/>
    <xf numFmtId="0" fontId="26" fillId="0" borderId="0" xfId="70" applyFont="1" applyProtection="1">
      <protection locked="0"/>
    </xf>
    <xf numFmtId="0" fontId="26" fillId="25" borderId="20" xfId="70" applyFont="1" applyFill="1" applyBorder="1" applyProtection="1"/>
    <xf numFmtId="0" fontId="21" fillId="25" borderId="0" xfId="70" applyFont="1" applyFill="1" applyBorder="1" applyAlignment="1" applyProtection="1">
      <alignment horizontal="right"/>
    </xf>
    <xf numFmtId="164" fontId="16" fillId="25" borderId="0" xfId="70" applyNumberFormat="1" applyFont="1" applyFill="1" applyBorder="1" applyAlignment="1" applyProtection="1">
      <alignment horizontal="center"/>
    </xf>
    <xf numFmtId="164" fontId="60" fillId="25" borderId="0" xfId="70" applyNumberFormat="1" applyFont="1" applyFill="1" applyBorder="1" applyAlignment="1" applyProtection="1">
      <alignment horizontal="center"/>
    </xf>
    <xf numFmtId="165" fontId="75" fillId="26" borderId="0" xfId="70" applyNumberFormat="1" applyFont="1" applyFill="1" applyBorder="1" applyAlignment="1" applyProtection="1">
      <alignment horizontal="right"/>
    </xf>
    <xf numFmtId="165" fontId="16" fillId="26" borderId="0" xfId="70" applyNumberFormat="1" applyFont="1" applyFill="1" applyBorder="1" applyAlignment="1" applyProtection="1">
      <alignment horizontal="right"/>
    </xf>
    <xf numFmtId="1" fontId="16" fillId="25" borderId="0" xfId="70" applyNumberFormat="1" applyFont="1" applyFill="1" applyBorder="1" applyAlignment="1" applyProtection="1">
      <alignment horizontal="center"/>
    </xf>
    <xf numFmtId="165" fontId="17" fillId="26" borderId="0" xfId="70" applyNumberFormat="1" applyFont="1" applyFill="1" applyBorder="1" applyAlignment="1" applyProtection="1">
      <alignment horizontal="right"/>
    </xf>
    <xf numFmtId="0" fontId="29" fillId="25" borderId="20" xfId="70" applyFont="1" applyFill="1" applyBorder="1" applyProtection="1"/>
    <xf numFmtId="0" fontId="116" fillId="25" borderId="0" xfId="70" applyFont="1" applyFill="1" applyProtection="1"/>
    <xf numFmtId="164" fontId="67" fillId="25" borderId="0" xfId="70" applyNumberFormat="1" applyFont="1" applyFill="1" applyBorder="1" applyAlignment="1" applyProtection="1">
      <alignment horizontal="center"/>
    </xf>
    <xf numFmtId="0" fontId="116" fillId="0" borderId="0" xfId="70" applyFont="1" applyProtection="1">
      <protection locked="0"/>
    </xf>
    <xf numFmtId="0" fontId="19" fillId="30" borderId="20" xfId="70" applyFont="1" applyFill="1" applyBorder="1" applyAlignment="1" applyProtection="1">
      <alignment horizontal="center" vertical="center"/>
    </xf>
    <xf numFmtId="0" fontId="7" fillId="0" borderId="0" xfId="70" applyProtection="1"/>
    <xf numFmtId="0" fontId="75" fillId="25" borderId="0" xfId="78" applyFont="1" applyFill="1" applyBorder="1" applyAlignment="1">
      <alignment horizontal="left" vertical="center"/>
    </xf>
    <xf numFmtId="0" fontId="16" fillId="25" borderId="18" xfId="63" applyFont="1" applyFill="1" applyBorder="1" applyAlignment="1">
      <alignment horizontal="left" indent="6"/>
    </xf>
    <xf numFmtId="0" fontId="16" fillId="25" borderId="12" xfId="62" applyFont="1" applyFill="1" applyBorder="1" applyAlignment="1">
      <alignment horizontal="center"/>
    </xf>
    <xf numFmtId="3" fontId="75" fillId="27" borderId="0" xfId="40" applyNumberFormat="1" applyFont="1" applyFill="1" applyBorder="1" applyAlignment="1">
      <alignment horizontal="left" vertical="center" wrapText="1"/>
    </xf>
    <xf numFmtId="0" fontId="14" fillId="25" borderId="22" xfId="62" applyFont="1" applyFill="1" applyBorder="1" applyAlignment="1">
      <alignment horizontal="left"/>
    </xf>
    <xf numFmtId="0" fontId="46" fillId="26" borderId="31" xfId="63" applyFont="1" applyFill="1" applyBorder="1" applyAlignment="1">
      <alignment horizontal="left" vertical="center"/>
    </xf>
    <xf numFmtId="1" fontId="17" fillId="25" borderId="0" xfId="63" applyNumberFormat="1" applyFont="1" applyFill="1" applyBorder="1" applyAlignment="1">
      <alignment horizontal="center" vertical="center" wrapText="1"/>
    </xf>
    <xf numFmtId="3" fontId="7" fillId="0" borderId="0" xfId="58" applyNumberFormat="1" applyFont="1" applyBorder="1" applyAlignment="1">
      <alignment horizontal="center"/>
    </xf>
    <xf numFmtId="0" fontId="142" fillId="25" borderId="0" xfId="63" applyFont="1" applyFill="1" applyBorder="1" applyAlignment="1">
      <alignment horizontal="center" vertical="center"/>
    </xf>
    <xf numFmtId="3" fontId="47" fillId="25" borderId="12" xfId="63" quotePrefix="1" applyNumberFormat="1" applyFont="1" applyFill="1" applyBorder="1" applyAlignment="1">
      <alignment horizontal="center" vertical="center" wrapText="1"/>
    </xf>
    <xf numFmtId="0" fontId="143" fillId="25" borderId="0" xfId="63" applyFont="1" applyFill="1" applyBorder="1" applyAlignment="1">
      <alignment horizontal="center" vertical="center"/>
    </xf>
    <xf numFmtId="0" fontId="13" fillId="25" borderId="0" xfId="63" applyFont="1" applyFill="1" applyBorder="1" applyAlignment="1">
      <alignment horizontal="right"/>
    </xf>
    <xf numFmtId="0" fontId="45" fillId="25" borderId="0" xfId="63" applyFont="1" applyFill="1" applyBorder="1" applyAlignment="1">
      <alignment horizontal="right" vertical="center" wrapText="1"/>
    </xf>
    <xf numFmtId="0" fontId="7" fillId="25" borderId="0" xfId="63" applyFill="1" applyBorder="1" applyAlignment="1">
      <alignment horizontal="right" vertical="center"/>
    </xf>
    <xf numFmtId="0" fontId="75" fillId="25" borderId="0" xfId="63" applyFont="1" applyFill="1" applyBorder="1" applyAlignment="1">
      <alignment horizontal="left" vertical="center"/>
    </xf>
    <xf numFmtId="3" fontId="85" fillId="25" borderId="0" xfId="63" applyNumberFormat="1" applyFont="1" applyFill="1" applyBorder="1" applyAlignment="1">
      <alignment horizontal="right" vertical="center"/>
    </xf>
    <xf numFmtId="0" fontId="11" fillId="25" borderId="19" xfId="63" applyFont="1" applyFill="1" applyBorder="1" applyAlignment="1">
      <alignment horizontal="right" vertical="center"/>
    </xf>
    <xf numFmtId="1" fontId="17" fillId="25" borderId="0" xfId="63" applyNumberFormat="1" applyFont="1" applyFill="1" applyBorder="1" applyAlignment="1">
      <alignment horizontal="right" vertical="center" wrapText="1"/>
    </xf>
    <xf numFmtId="0" fontId="17" fillId="0" borderId="0" xfId="63" applyFont="1" applyBorder="1" applyAlignment="1">
      <alignment horizontal="right" vertical="center" wrapText="1"/>
    </xf>
    <xf numFmtId="0" fontId="23" fillId="25" borderId="0" xfId="63" applyFont="1" applyFill="1" applyBorder="1" applyAlignment="1">
      <alignment horizontal="center" vertical="center" wrapText="1"/>
    </xf>
    <xf numFmtId="0" fontId="52" fillId="25" borderId="0" xfId="63" applyFont="1" applyFill="1" applyBorder="1" applyAlignment="1">
      <alignment vertical="center"/>
    </xf>
    <xf numFmtId="0" fontId="75" fillId="24" borderId="0" xfId="66" applyFont="1" applyFill="1" applyBorder="1" applyAlignment="1">
      <alignment horizontal="center" vertical="top"/>
    </xf>
    <xf numFmtId="0" fontId="85" fillId="25" borderId="0" xfId="63" applyFont="1" applyFill="1" applyBorder="1" applyAlignment="1">
      <alignment horizontal="left" vertical="top" wrapText="1"/>
    </xf>
    <xf numFmtId="0" fontId="143" fillId="25" borderId="19" xfId="63" applyFont="1" applyFill="1" applyBorder="1"/>
    <xf numFmtId="1" fontId="23" fillId="25" borderId="0" xfId="63" applyNumberFormat="1" applyFont="1" applyFill="1" applyBorder="1" applyAlignment="1">
      <alignment horizontal="center" vertical="center" wrapText="1"/>
    </xf>
    <xf numFmtId="0" fontId="23" fillId="0" borderId="0" xfId="63" applyFont="1" applyBorder="1" applyAlignment="1">
      <alignment horizontal="center" vertical="center" wrapText="1"/>
    </xf>
    <xf numFmtId="0" fontId="16" fillId="25" borderId="0" xfId="63" applyFont="1" applyFill="1" applyBorder="1" applyAlignment="1">
      <alignment horizontal="center" vertical="center" wrapText="1"/>
    </xf>
    <xf numFmtId="0" fontId="46" fillId="25" borderId="0" xfId="63" applyFont="1" applyFill="1" applyBorder="1"/>
    <xf numFmtId="0" fontId="14" fillId="25" borderId="0" xfId="63" applyFont="1" applyFill="1" applyBorder="1" applyAlignment="1">
      <alignment horizontal="justify" vertical="top"/>
    </xf>
    <xf numFmtId="0" fontId="14" fillId="25" borderId="0" xfId="63" applyFont="1" applyFill="1" applyBorder="1" applyAlignment="1">
      <alignment horizontal="left" vertical="top" wrapText="1"/>
    </xf>
    <xf numFmtId="3" fontId="14" fillId="25" borderId="0" xfId="63" applyNumberFormat="1" applyFont="1" applyFill="1" applyBorder="1" applyAlignment="1">
      <alignment horizontal="right" vertical="top" wrapText="1"/>
    </xf>
    <xf numFmtId="1" fontId="16" fillId="25" borderId="0" xfId="63" applyNumberFormat="1" applyFont="1" applyFill="1" applyBorder="1" applyAlignment="1">
      <alignment horizontal="center" vertical="center" wrapText="1"/>
    </xf>
    <xf numFmtId="0" fontId="16" fillId="0" borderId="0" xfId="63" applyFont="1" applyBorder="1" applyAlignment="1">
      <alignment horizontal="center" vertical="center" wrapText="1"/>
    </xf>
    <xf numFmtId="0" fontId="85" fillId="24" borderId="0" xfId="66" applyFont="1" applyFill="1" applyBorder="1" applyAlignment="1">
      <alignment horizontal="left" vertical="top"/>
    </xf>
    <xf numFmtId="0" fontId="16" fillId="0" borderId="0" xfId="63" applyFont="1" applyBorder="1" applyAlignment="1">
      <alignment horizontal="center" vertical="top" wrapText="1"/>
    </xf>
    <xf numFmtId="0" fontId="16" fillId="25" borderId="0" xfId="227" applyFont="1" applyFill="1" applyBorder="1" applyAlignment="1">
      <alignment horizontal="center"/>
    </xf>
    <xf numFmtId="0" fontId="46" fillId="25" borderId="0" xfId="227" applyFont="1" applyFill="1" applyBorder="1" applyAlignment="1"/>
    <xf numFmtId="0" fontId="34" fillId="25" borderId="0" xfId="63" applyFont="1" applyFill="1" applyBorder="1" applyAlignment="1"/>
    <xf numFmtId="0" fontId="47" fillId="24" borderId="0" xfId="66" applyFont="1" applyFill="1" applyBorder="1" applyAlignment="1">
      <alignment horizontal="left"/>
    </xf>
    <xf numFmtId="3" fontId="144" fillId="25" borderId="0" xfId="68" applyNumberFormat="1" applyFont="1" applyFill="1" applyBorder="1" applyAlignment="1" applyProtection="1">
      <alignment horizontal="left"/>
    </xf>
    <xf numFmtId="0" fontId="16" fillId="0" borderId="0" xfId="227" applyFont="1" applyBorder="1" applyAlignment="1">
      <alignment horizontal="center"/>
    </xf>
    <xf numFmtId="0" fontId="11" fillId="25" borderId="19" xfId="63" applyFont="1" applyFill="1" applyBorder="1" applyAlignment="1"/>
    <xf numFmtId="0" fontId="45" fillId="25" borderId="0" xfId="227" applyFont="1" applyFill="1" applyBorder="1" applyAlignment="1"/>
    <xf numFmtId="49" fontId="17" fillId="25" borderId="0" xfId="63" applyNumberFormat="1" applyFont="1" applyFill="1" applyBorder="1" applyAlignment="1">
      <alignment horizontal="left"/>
    </xf>
    <xf numFmtId="3" fontId="132" fillId="25" borderId="0" xfId="63" applyNumberFormat="1" applyFont="1" applyFill="1" applyBorder="1" applyAlignment="1">
      <alignment horizontal="right"/>
    </xf>
    <xf numFmtId="49" fontId="17" fillId="26" borderId="0" xfId="316" applyNumberFormat="1" applyFont="1" applyFill="1" applyBorder="1" applyAlignment="1">
      <alignment horizontal="right"/>
    </xf>
    <xf numFmtId="0" fontId="96" fillId="0" borderId="0" xfId="68" applyAlignment="1" applyProtection="1"/>
    <xf numFmtId="0" fontId="14" fillId="25" borderId="0" xfId="63" applyFont="1" applyFill="1" applyBorder="1" applyAlignment="1">
      <alignment horizontal="right" vertical="top"/>
    </xf>
    <xf numFmtId="0" fontId="75" fillId="25" borderId="0" xfId="62" applyFont="1" applyFill="1" applyBorder="1" applyAlignment="1">
      <alignment vertical="center"/>
    </xf>
    <xf numFmtId="0" fontId="7" fillId="0" borderId="0" xfId="62" applyFont="1"/>
    <xf numFmtId="0" fontId="7" fillId="26" borderId="0" xfId="72" applyFill="1" applyBorder="1"/>
    <xf numFmtId="0" fontId="7" fillId="25" borderId="0" xfId="53" applyFill="1"/>
    <xf numFmtId="0" fontId="14" fillId="25" borderId="0" xfId="53" applyFont="1" applyFill="1" applyBorder="1" applyAlignment="1">
      <alignment horizontal="left"/>
    </xf>
    <xf numFmtId="0" fontId="15" fillId="25" borderId="0" xfId="72" applyFont="1" applyFill="1" applyBorder="1"/>
    <xf numFmtId="0" fontId="16" fillId="25" borderId="0" xfId="72" applyFont="1" applyFill="1" applyBorder="1" applyAlignment="1">
      <alignment horizontal="center"/>
    </xf>
    <xf numFmtId="0" fontId="7" fillId="26" borderId="0" xfId="53" applyFill="1"/>
    <xf numFmtId="0" fontId="7" fillId="0" borderId="0" xfId="53"/>
    <xf numFmtId="0" fontId="7" fillId="0" borderId="0" xfId="53" applyFont="1"/>
    <xf numFmtId="0" fontId="16" fillId="25" borderId="0" xfId="78" applyFont="1" applyFill="1" applyBorder="1" applyAlignment="1">
      <alignment vertical="center" wrapText="1"/>
    </xf>
    <xf numFmtId="0" fontId="16" fillId="25" borderId="12" xfId="78" applyFont="1" applyFill="1" applyBorder="1" applyAlignment="1">
      <alignment horizontal="center" vertical="center"/>
    </xf>
    <xf numFmtId="0" fontId="16" fillId="25" borderId="84" xfId="78" applyFont="1" applyFill="1" applyBorder="1" applyAlignment="1">
      <alignment horizontal="center" vertical="center"/>
    </xf>
    <xf numFmtId="0" fontId="16" fillId="25" borderId="0" xfId="70" applyFont="1" applyFill="1" applyBorder="1" applyAlignment="1">
      <alignment horizontal="center" vertical="center"/>
    </xf>
    <xf numFmtId="178" fontId="75" fillId="25" borderId="0" xfId="59" applyNumberFormat="1" applyFont="1" applyFill="1" applyBorder="1" applyAlignment="1">
      <alignment horizontal="right" indent="1"/>
    </xf>
    <xf numFmtId="1" fontId="7" fillId="0" borderId="0" xfId="53" applyNumberFormat="1" applyFont="1"/>
    <xf numFmtId="0" fontId="16" fillId="0" borderId="0" xfId="70" applyFont="1" applyBorder="1" applyAlignment="1">
      <alignment horizontal="center" vertical="center"/>
    </xf>
    <xf numFmtId="0" fontId="46" fillId="25" borderId="0" xfId="53" applyFont="1" applyFill="1"/>
    <xf numFmtId="0" fontId="48" fillId="25" borderId="0" xfId="53" applyFont="1" applyFill="1" applyBorder="1" applyAlignment="1">
      <alignment horizontal="left"/>
    </xf>
    <xf numFmtId="0" fontId="83" fillId="25" borderId="0" xfId="72" applyFont="1" applyFill="1" applyBorder="1"/>
    <xf numFmtId="0" fontId="46" fillId="26" borderId="0" xfId="53" applyFont="1" applyFill="1"/>
    <xf numFmtId="0" fontId="46" fillId="0" borderId="0" xfId="53" applyFont="1"/>
    <xf numFmtId="3" fontId="75" fillId="24" borderId="0" xfId="40" applyNumberFormat="1" applyFont="1" applyFill="1" applyBorder="1" applyAlignment="1">
      <alignment horizontal="left" vertical="center"/>
    </xf>
    <xf numFmtId="0" fontId="7" fillId="25" borderId="0" xfId="53" applyFont="1" applyFill="1"/>
    <xf numFmtId="3" fontId="13" fillId="24" borderId="0" xfId="40" applyNumberFormat="1" applyFont="1" applyFill="1" applyBorder="1" applyAlignment="1">
      <alignment horizontal="left" vertical="center"/>
    </xf>
    <xf numFmtId="3" fontId="8" fillId="27" borderId="0" xfId="40" applyNumberFormat="1" applyFont="1" applyFill="1" applyBorder="1" applyAlignment="1">
      <alignment horizontal="left" vertical="center" wrapText="1"/>
    </xf>
    <xf numFmtId="178" fontId="17" fillId="25" borderId="0" xfId="59" applyNumberFormat="1" applyFont="1" applyFill="1" applyBorder="1" applyAlignment="1">
      <alignment horizontal="right" indent="1"/>
    </xf>
    <xf numFmtId="0" fontId="7" fillId="26" borderId="0" xfId="53" applyFont="1" applyFill="1"/>
    <xf numFmtId="0" fontId="10" fillId="25" borderId="0" xfId="72" applyFont="1" applyFill="1" applyBorder="1" applyAlignment="1">
      <alignment vertical="center"/>
    </xf>
    <xf numFmtId="3" fontId="8" fillId="24" borderId="0" xfId="40" applyNumberFormat="1" applyFont="1" applyFill="1" applyBorder="1" applyAlignment="1">
      <alignment horizontal="center" wrapText="1"/>
    </xf>
    <xf numFmtId="0" fontId="7" fillId="25" borderId="0" xfId="72" applyFont="1" applyFill="1" applyBorder="1"/>
    <xf numFmtId="0" fontId="85" fillId="25" borderId="0" xfId="70" applyFont="1" applyFill="1" applyBorder="1" applyAlignment="1"/>
    <xf numFmtId="0" fontId="85" fillId="25" borderId="0" xfId="70" quotePrefix="1" applyFont="1" applyFill="1" applyBorder="1" applyAlignment="1"/>
    <xf numFmtId="3" fontId="75" fillId="24" borderId="0" xfId="40" applyNumberFormat="1" applyFont="1" applyFill="1" applyBorder="1" applyAlignment="1">
      <alignment horizontal="center" wrapText="1"/>
    </xf>
    <xf numFmtId="0" fontId="79" fillId="25" borderId="0" xfId="72" applyFont="1" applyFill="1" applyBorder="1"/>
    <xf numFmtId="0" fontId="75" fillId="25" borderId="0" xfId="70" quotePrefix="1" applyFont="1" applyFill="1" applyBorder="1" applyAlignment="1">
      <alignment horizontal="left"/>
    </xf>
    <xf numFmtId="0" fontId="17" fillId="25" borderId="0" xfId="78" applyFont="1" applyFill="1" applyBorder="1" applyAlignment="1">
      <alignment horizontal="left" wrapText="1" indent="1"/>
    </xf>
    <xf numFmtId="0" fontId="7" fillId="25" borderId="0" xfId="78" applyFill="1" applyBorder="1"/>
    <xf numFmtId="0" fontId="14" fillId="25" borderId="0" xfId="72" applyFont="1" applyFill="1" applyBorder="1" applyAlignment="1">
      <alignment vertical="center"/>
    </xf>
    <xf numFmtId="1" fontId="21" fillId="25" borderId="0" xfId="70" applyNumberFormat="1" applyFont="1" applyFill="1" applyBorder="1" applyAlignment="1">
      <alignment horizontal="right"/>
    </xf>
    <xf numFmtId="0" fontId="21" fillId="26" borderId="0" xfId="78" applyFont="1" applyFill="1" applyBorder="1" applyAlignment="1">
      <alignment horizontal="right"/>
    </xf>
    <xf numFmtId="0" fontId="7" fillId="26" borderId="0" xfId="78" applyFill="1"/>
    <xf numFmtId="0" fontId="7" fillId="0" borderId="0" xfId="78"/>
    <xf numFmtId="0" fontId="7" fillId="0" borderId="0" xfId="78" applyFont="1"/>
    <xf numFmtId="0" fontId="10" fillId="0" borderId="0" xfId="62" applyFont="1" applyAlignment="1">
      <alignment vertical="center"/>
    </xf>
    <xf numFmtId="0" fontId="7" fillId="0" borderId="0" xfId="62" applyFont="1" applyAlignment="1">
      <alignment vertical="center"/>
    </xf>
    <xf numFmtId="0" fontId="20" fillId="25" borderId="0" xfId="72" applyFont="1" applyFill="1" applyBorder="1" applyAlignment="1">
      <alignment vertical="center"/>
    </xf>
    <xf numFmtId="0" fontId="18" fillId="25" borderId="0" xfId="72" applyFont="1" applyFill="1" applyBorder="1" applyAlignment="1">
      <alignment vertical="center"/>
    </xf>
    <xf numFmtId="0" fontId="21" fillId="25" borderId="0" xfId="78" applyFont="1" applyFill="1" applyBorder="1" applyAlignment="1">
      <alignment horizontal="right"/>
    </xf>
    <xf numFmtId="0" fontId="7" fillId="25" borderId="0" xfId="78" applyFill="1"/>
    <xf numFmtId="0" fontId="75" fillId="25" borderId="85" xfId="78" applyFont="1" applyFill="1" applyBorder="1" applyAlignment="1">
      <alignment vertical="center"/>
    </xf>
    <xf numFmtId="0" fontId="23" fillId="25" borderId="0" xfId="72" applyFont="1" applyFill="1" applyBorder="1" applyAlignment="1">
      <alignment horizontal="left" vertical="center"/>
    </xf>
    <xf numFmtId="0" fontId="8" fillId="25" borderId="0" xfId="78" applyFont="1" applyFill="1" applyBorder="1" applyAlignment="1">
      <alignment horizontal="left" wrapText="1" indent="1"/>
    </xf>
    <xf numFmtId="0" fontId="7" fillId="25" borderId="0" xfId="78" applyFont="1" applyFill="1" applyBorder="1"/>
    <xf numFmtId="3" fontId="8" fillId="24" borderId="0" xfId="40" applyNumberFormat="1" applyFont="1" applyFill="1" applyBorder="1" applyAlignment="1">
      <alignment horizontal="left" vertical="center" wrapText="1" indent="1"/>
    </xf>
    <xf numFmtId="0" fontId="7" fillId="25" borderId="19" xfId="72" applyFont="1" applyFill="1" applyBorder="1"/>
    <xf numFmtId="0" fontId="7" fillId="26" borderId="0" xfId="78" applyFont="1" applyFill="1"/>
    <xf numFmtId="3" fontId="8" fillId="24" borderId="0" xfId="40" applyNumberFormat="1" applyFont="1" applyFill="1" applyBorder="1" applyAlignment="1">
      <alignment horizontal="left" vertical="center" indent="1"/>
    </xf>
    <xf numFmtId="0" fontId="8" fillId="25" borderId="0" xfId="78" applyFont="1" applyFill="1" applyBorder="1" applyAlignment="1">
      <alignment horizontal="left" vertical="center" indent="1"/>
    </xf>
    <xf numFmtId="0" fontId="7" fillId="25" borderId="0" xfId="72" applyFont="1" applyFill="1"/>
    <xf numFmtId="0" fontId="88" fillId="25" borderId="0" xfId="62" applyFont="1" applyFill="1" applyBorder="1" applyAlignment="1">
      <alignment horizontal="left"/>
    </xf>
    <xf numFmtId="0" fontId="144" fillId="26" borderId="0" xfId="68" applyFont="1" applyFill="1" applyBorder="1" applyAlignment="1" applyProtection="1"/>
    <xf numFmtId="0" fontId="8" fillId="26" borderId="0" xfId="62" applyFont="1" applyFill="1" applyBorder="1"/>
    <xf numFmtId="49" fontId="17" fillId="26" borderId="0" xfId="62" applyNumberFormat="1" applyFont="1" applyFill="1" applyBorder="1" applyAlignment="1">
      <alignment horizontal="right"/>
    </xf>
    <xf numFmtId="0" fontId="10" fillId="26" borderId="0" xfId="72" applyFont="1" applyFill="1" applyBorder="1"/>
    <xf numFmtId="0" fontId="19" fillId="26" borderId="0" xfId="71" applyFont="1" applyFill="1" applyBorder="1" applyAlignment="1">
      <alignment horizontal="center" vertical="center"/>
    </xf>
    <xf numFmtId="0" fontId="88" fillId="0" borderId="0" xfId="62" applyFont="1"/>
    <xf numFmtId="49" fontId="119" fillId="26" borderId="0" xfId="40" applyNumberFormat="1" applyFont="1" applyFill="1" applyBorder="1" applyAlignment="1">
      <alignment horizontal="right" wrapText="1"/>
    </xf>
    <xf numFmtId="0" fontId="17" fillId="36" borderId="0" xfId="62" applyFont="1" applyFill="1" applyBorder="1" applyAlignment="1">
      <alignment vertical="center" wrapText="1"/>
    </xf>
    <xf numFmtId="0" fontId="17" fillId="36" borderId="0" xfId="62" applyFont="1" applyFill="1" applyBorder="1" applyAlignment="1"/>
    <xf numFmtId="0" fontId="17" fillId="36" borderId="0" xfId="62" applyFont="1" applyFill="1" applyBorder="1" applyAlignment="1">
      <alignment vertical="center"/>
    </xf>
    <xf numFmtId="164" fontId="17" fillId="36" borderId="0" xfId="40" applyNumberFormat="1" applyFont="1" applyFill="1" applyBorder="1" applyAlignment="1">
      <alignment horizontal="justify" vertical="center" wrapText="1"/>
    </xf>
    <xf numFmtId="164" fontId="33" fillId="36" borderId="67" xfId="40" applyNumberFormat="1" applyFont="1" applyFill="1" applyBorder="1" applyAlignment="1">
      <alignment horizontal="left" vertical="center" wrapText="1"/>
    </xf>
    <xf numFmtId="164" fontId="33" fillId="36" borderId="0" xfId="40" applyNumberFormat="1" applyFont="1" applyFill="1" applyBorder="1" applyAlignment="1">
      <alignment horizontal="left" vertical="center" wrapText="1"/>
    </xf>
    <xf numFmtId="172" fontId="110" fillId="33" borderId="0" xfId="62" applyNumberFormat="1" applyFont="1" applyFill="1" applyBorder="1" applyAlignment="1">
      <alignment horizontal="center" vertical="center" wrapText="1"/>
    </xf>
    <xf numFmtId="172" fontId="110" fillId="33" borderId="0" xfId="62" applyNumberFormat="1" applyFont="1" applyFill="1" applyBorder="1" applyAlignment="1">
      <alignment horizontal="center" vertical="center"/>
    </xf>
    <xf numFmtId="164" fontId="17" fillId="36" borderId="0" xfId="40" applyNumberFormat="1" applyFont="1" applyFill="1" applyBorder="1" applyAlignment="1">
      <alignment horizontal="justify" wrapText="1"/>
    </xf>
    <xf numFmtId="164" fontId="33" fillId="36" borderId="60" xfId="40" applyNumberFormat="1" applyFont="1" applyFill="1" applyBorder="1" applyAlignment="1">
      <alignment horizontal="left" vertical="center" wrapText="1"/>
    </xf>
    <xf numFmtId="164" fontId="117" fillId="37" borderId="0" xfId="40" applyNumberFormat="1" applyFont="1" applyFill="1" applyBorder="1" applyAlignment="1">
      <alignment horizontal="justify" vertical="center" readingOrder="1"/>
    </xf>
    <xf numFmtId="0" fontId="92" fillId="32" borderId="0" xfId="62" applyFont="1" applyFill="1" applyBorder="1" applyAlignment="1">
      <alignment horizontal="left" wrapText="1"/>
    </xf>
    <xf numFmtId="164" fontId="33" fillId="36" borderId="61" xfId="40" applyNumberFormat="1" applyFont="1" applyFill="1" applyBorder="1" applyAlignment="1">
      <alignment horizontal="left" vertical="center" wrapText="1"/>
    </xf>
    <xf numFmtId="0" fontId="48" fillId="36" borderId="0" xfId="62" applyFont="1" applyFill="1" applyAlignment="1">
      <alignment horizontal="center" vertical="center"/>
    </xf>
    <xf numFmtId="173" fontId="17" fillId="25" borderId="0" xfId="0" applyNumberFormat="1" applyFont="1" applyFill="1" applyBorder="1" applyAlignment="1">
      <alignment horizontal="left"/>
    </xf>
    <xf numFmtId="164" fontId="22" fillId="27" borderId="0" xfId="40" applyNumberFormat="1" applyFont="1" applyFill="1" applyBorder="1" applyAlignment="1">
      <alignment horizontal="left" wrapText="1"/>
    </xf>
    <xf numFmtId="164" fontId="22" fillId="24" borderId="0" xfId="40" applyNumberFormat="1" applyFont="1" applyFill="1" applyBorder="1" applyAlignment="1">
      <alignment wrapText="1"/>
    </xf>
    <xf numFmtId="164" fontId="28" fillId="24" borderId="0" xfId="40" applyNumberFormat="1" applyFont="1" applyFill="1" applyBorder="1" applyAlignment="1">
      <alignment horizontal="left" wrapText="1"/>
    </xf>
    <xf numFmtId="164" fontId="16" fillId="24" borderId="0" xfId="40" applyNumberFormat="1" applyFont="1" applyFill="1" applyBorder="1" applyAlignment="1">
      <alignment horizontal="left" wrapText="1"/>
    </xf>
    <xf numFmtId="164" fontId="17" fillId="24" borderId="0" xfId="40" applyNumberFormat="1" applyFont="1" applyFill="1" applyBorder="1" applyAlignment="1">
      <alignment wrapText="1"/>
    </xf>
    <xf numFmtId="164" fontId="17" fillId="27" borderId="0" xfId="40" applyNumberFormat="1" applyFont="1" applyFill="1" applyBorder="1" applyAlignment="1">
      <alignment wrapText="1"/>
    </xf>
    <xf numFmtId="0" fontId="15" fillId="25" borderId="0" xfId="0" applyFont="1" applyFill="1" applyBorder="1" applyAlignment="1">
      <alignment horizontal="justify" vertical="top" wrapText="1"/>
    </xf>
    <xf numFmtId="0" fontId="24" fillId="25" borderId="0" xfId="0" applyFont="1" applyFill="1" applyBorder="1" applyAlignment="1">
      <alignment horizontal="justify" vertical="top" wrapText="1"/>
    </xf>
    <xf numFmtId="0" fontId="22" fillId="25" borderId="18" xfId="0" applyFont="1" applyFill="1" applyBorder="1" applyAlignment="1">
      <alignment horizontal="right" indent="6"/>
    </xf>
    <xf numFmtId="0" fontId="16" fillId="25" borderId="0" xfId="0" applyFont="1" applyFill="1" applyBorder="1" applyAlignment="1"/>
    <xf numFmtId="0" fontId="22" fillId="25" borderId="0" xfId="0" applyFont="1" applyFill="1" applyBorder="1" applyAlignment="1"/>
    <xf numFmtId="172" fontId="17" fillId="24" borderId="0" xfId="40" applyNumberFormat="1" applyFont="1" applyFill="1" applyBorder="1" applyAlignment="1">
      <alignment horizontal="left" wrapText="1"/>
    </xf>
    <xf numFmtId="172" fontId="27" fillId="24" borderId="0" xfId="40" applyNumberFormat="1" applyFont="1" applyFill="1" applyBorder="1" applyAlignment="1">
      <alignment horizontal="left" wrapText="1"/>
    </xf>
    <xf numFmtId="0" fontId="14" fillId="25" borderId="0" xfId="0" applyFont="1" applyFill="1" applyBorder="1" applyAlignment="1"/>
    <xf numFmtId="173" fontId="17" fillId="25" borderId="0" xfId="0" applyNumberFormat="1" applyFont="1" applyFill="1" applyBorder="1" applyAlignment="1">
      <alignment horizontal="right"/>
    </xf>
    <xf numFmtId="173" fontId="17" fillId="25" borderId="19" xfId="0" applyNumberFormat="1" applyFont="1" applyFill="1" applyBorder="1" applyAlignment="1">
      <alignment horizontal="right"/>
    </xf>
    <xf numFmtId="0" fontId="16" fillId="26" borderId="0" xfId="0" applyFont="1" applyFill="1" applyBorder="1" applyAlignment="1">
      <alignment horizontal="justify" vertical="center" wrapText="1" readingOrder="1"/>
    </xf>
    <xf numFmtId="164" fontId="121" fillId="24" borderId="20" xfId="40" applyNumberFormat="1" applyFont="1" applyFill="1" applyBorder="1" applyAlignment="1">
      <alignment horizontal="justify" readingOrder="1"/>
    </xf>
    <xf numFmtId="164" fontId="121" fillId="24" borderId="0" xfId="40" applyNumberFormat="1" applyFont="1" applyFill="1" applyBorder="1" applyAlignment="1">
      <alignment horizontal="justify" readingOrder="1"/>
    </xf>
    <xf numFmtId="0" fontId="16" fillId="25" borderId="0" xfId="0" applyFont="1" applyFill="1" applyBorder="1" applyAlignment="1">
      <alignment horizontal="justify" vertical="center" readingOrder="1"/>
    </xf>
    <xf numFmtId="0" fontId="16" fillId="25" borderId="0" xfId="0" applyFont="1" applyFill="1" applyBorder="1" applyAlignment="1">
      <alignment horizontal="justify" vertical="center" wrapText="1" readingOrder="1"/>
    </xf>
    <xf numFmtId="0" fontId="17" fillId="25" borderId="0" xfId="0" applyFont="1" applyFill="1" applyBorder="1" applyAlignment="1">
      <alignment horizontal="justify" vertical="center" readingOrder="1"/>
    </xf>
    <xf numFmtId="0" fontId="16" fillId="25" borderId="18" xfId="0" applyFont="1" applyFill="1" applyBorder="1" applyAlignment="1">
      <alignment horizontal="left" indent="5" readingOrder="1"/>
    </xf>
    <xf numFmtId="0" fontId="22" fillId="25" borderId="18" xfId="0" applyFont="1" applyFill="1" applyBorder="1" applyAlignment="1">
      <alignment horizontal="left" indent="5" readingOrder="1"/>
    </xf>
    <xf numFmtId="0" fontId="17" fillId="0" borderId="0" xfId="0" applyFont="1" applyBorder="1" applyAlignment="1">
      <alignment horizontal="justify" readingOrder="1"/>
    </xf>
    <xf numFmtId="0" fontId="16" fillId="25" borderId="0" xfId="0" applyNumberFormat="1" applyFont="1" applyFill="1" applyBorder="1" applyAlignment="1">
      <alignment horizontal="justify" vertical="center" readingOrder="1"/>
    </xf>
    <xf numFmtId="0" fontId="75" fillId="25" borderId="0" xfId="70" applyFont="1" applyFill="1" applyBorder="1" applyAlignment="1" applyProtection="1">
      <alignment horizontal="left"/>
    </xf>
    <xf numFmtId="173" fontId="17" fillId="25" borderId="0" xfId="70" applyNumberFormat="1" applyFont="1" applyFill="1" applyBorder="1" applyAlignment="1" applyProtection="1">
      <alignment horizontal="left"/>
    </xf>
    <xf numFmtId="0" fontId="21" fillId="0" borderId="0" xfId="70" applyFont="1" applyBorder="1" applyAlignment="1" applyProtection="1">
      <alignment vertical="top" wrapText="1"/>
    </xf>
    <xf numFmtId="0" fontId="7" fillId="0" borderId="0" xfId="70" applyBorder="1" applyAlignment="1" applyProtection="1">
      <alignment vertical="top" wrapText="1"/>
    </xf>
    <xf numFmtId="0" fontId="16" fillId="26" borderId="52" xfId="70" applyFont="1" applyFill="1" applyBorder="1" applyAlignment="1" applyProtection="1">
      <alignment horizontal="center"/>
    </xf>
    <xf numFmtId="168" fontId="17" fillId="24" borderId="0" xfId="40" applyNumberFormat="1" applyFont="1" applyFill="1" applyBorder="1" applyAlignment="1" applyProtection="1">
      <alignment horizontal="right" wrapText="1" indent="2"/>
    </xf>
    <xf numFmtId="167" fontId="17" fillId="24" borderId="0" xfId="40" applyNumberFormat="1" applyFont="1" applyFill="1" applyBorder="1" applyAlignment="1" applyProtection="1">
      <alignment horizontal="right" wrapText="1" indent="2"/>
    </xf>
    <xf numFmtId="168" fontId="17" fillId="27" borderId="0" xfId="40" applyNumberFormat="1" applyFont="1" applyFill="1" applyBorder="1" applyAlignment="1" applyProtection="1">
      <alignment horizontal="right" wrapText="1" indent="2"/>
    </xf>
    <xf numFmtId="0" fontId="21" fillId="25" borderId="0" xfId="70" applyFont="1" applyFill="1" applyBorder="1" applyAlignment="1" applyProtection="1">
      <alignment horizontal="right"/>
    </xf>
    <xf numFmtId="167" fontId="17" fillId="27" borderId="0" xfId="40" applyNumberFormat="1" applyFont="1" applyFill="1" applyBorder="1" applyAlignment="1" applyProtection="1">
      <alignment horizontal="right" wrapText="1" indent="2"/>
    </xf>
    <xf numFmtId="167" fontId="75" fillId="27" borderId="0" xfId="40" applyNumberFormat="1" applyFont="1" applyFill="1" applyBorder="1" applyAlignment="1" applyProtection="1">
      <alignment horizontal="right" wrapText="1" indent="2"/>
    </xf>
    <xf numFmtId="167" fontId="75" fillId="24" borderId="0" xfId="40" applyNumberFormat="1" applyFont="1" applyFill="1" applyBorder="1" applyAlignment="1" applyProtection="1">
      <alignment horizontal="right" wrapText="1" indent="2"/>
    </xf>
    <xf numFmtId="167" fontId="75" fillId="25" borderId="0" xfId="70" applyNumberFormat="1" applyFont="1" applyFill="1" applyBorder="1" applyAlignment="1" applyProtection="1">
      <alignment horizontal="right" indent="2"/>
    </xf>
    <xf numFmtId="167" fontId="75" fillId="26" borderId="0" xfId="70" applyNumberFormat="1" applyFont="1" applyFill="1" applyBorder="1" applyAlignment="1" applyProtection="1">
      <alignment horizontal="right" indent="2"/>
    </xf>
    <xf numFmtId="0" fontId="16" fillId="25" borderId="18" xfId="70" applyFont="1" applyFill="1" applyBorder="1" applyAlignment="1" applyProtection="1">
      <alignment horizontal="right" indent="5"/>
    </xf>
    <xf numFmtId="0" fontId="21" fillId="0" borderId="0" xfId="70" applyFont="1" applyBorder="1" applyAlignment="1" applyProtection="1">
      <alignment vertical="justify" wrapText="1"/>
    </xf>
    <xf numFmtId="0" fontId="7" fillId="0" borderId="0" xfId="70" applyBorder="1" applyAlignment="1" applyProtection="1">
      <alignment vertical="justify" wrapText="1"/>
    </xf>
    <xf numFmtId="173" fontId="17" fillId="25" borderId="0" xfId="70" applyNumberFormat="1" applyFont="1" applyFill="1" applyBorder="1" applyAlignment="1" applyProtection="1">
      <alignment horizontal="right"/>
    </xf>
    <xf numFmtId="0" fontId="17" fillId="24" borderId="0" xfId="40" applyFont="1" applyFill="1" applyBorder="1" applyAlignment="1" applyProtection="1">
      <alignment horizontal="left" indent="1"/>
    </xf>
    <xf numFmtId="165" fontId="17" fillId="25" borderId="0" xfId="70" applyNumberFormat="1" applyFont="1" applyFill="1" applyBorder="1" applyAlignment="1" applyProtection="1">
      <alignment horizontal="right" indent="2"/>
    </xf>
    <xf numFmtId="165" fontId="17" fillId="26" borderId="0" xfId="70" applyNumberFormat="1" applyFont="1" applyFill="1" applyBorder="1" applyAlignment="1" applyProtection="1">
      <alignment horizontal="right" indent="2"/>
    </xf>
    <xf numFmtId="169" fontId="17" fillId="27" borderId="0" xfId="40" applyNumberFormat="1" applyFont="1" applyFill="1" applyBorder="1" applyAlignment="1" applyProtection="1">
      <alignment horizontal="right" wrapText="1" indent="2"/>
    </xf>
    <xf numFmtId="0" fontId="16" fillId="24" borderId="0" xfId="40" applyFont="1" applyFill="1" applyBorder="1" applyAlignment="1" applyProtection="1">
      <alignment horizontal="left" wrapText="1"/>
    </xf>
    <xf numFmtId="169" fontId="17" fillId="24" borderId="0" xfId="40" applyNumberFormat="1" applyFont="1" applyFill="1" applyBorder="1" applyAlignment="1" applyProtection="1">
      <alignment horizontal="right" wrapText="1" indent="2"/>
    </xf>
    <xf numFmtId="0" fontId="16" fillId="24" borderId="0" xfId="40" applyFont="1" applyFill="1" applyBorder="1" applyAlignment="1" applyProtection="1">
      <alignment horizontal="left" indent="2"/>
    </xf>
    <xf numFmtId="168" fontId="16" fillId="24" borderId="0" xfId="40" applyNumberFormat="1" applyFont="1" applyFill="1" applyBorder="1" applyAlignment="1" applyProtection="1">
      <alignment horizontal="right" wrapText="1" indent="2"/>
    </xf>
    <xf numFmtId="168" fontId="16" fillId="27" borderId="0" xfId="40" applyNumberFormat="1" applyFont="1" applyFill="1" applyBorder="1" applyAlignment="1" applyProtection="1">
      <alignment horizontal="right" wrapText="1" indent="2"/>
    </xf>
    <xf numFmtId="167" fontId="17" fillId="47" borderId="0" xfId="60" applyNumberFormat="1" applyFont="1" applyFill="1" applyBorder="1" applyAlignment="1" applyProtection="1">
      <alignment horizontal="right" wrapText="1" indent="2"/>
    </xf>
    <xf numFmtId="167" fontId="17" fillId="43" borderId="0" xfId="60" applyNumberFormat="1" applyFont="1" applyFill="1" applyBorder="1" applyAlignment="1" applyProtection="1">
      <alignment horizontal="right" wrapText="1" indent="2"/>
    </xf>
    <xf numFmtId="0" fontId="16" fillId="25" borderId="0" xfId="70" applyFont="1" applyFill="1" applyBorder="1" applyAlignment="1" applyProtection="1">
      <alignment horizontal="left" indent="4"/>
    </xf>
    <xf numFmtId="0" fontId="46" fillId="26" borderId="15" xfId="70" applyFont="1" applyFill="1" applyBorder="1" applyAlignment="1" applyProtection="1">
      <alignment horizontal="left" vertical="center"/>
    </xf>
    <xf numFmtId="0" fontId="46" fillId="26" borderId="16" xfId="70" applyFont="1" applyFill="1" applyBorder="1" applyAlignment="1" applyProtection="1">
      <alignment horizontal="left" vertical="center"/>
    </xf>
    <xf numFmtId="0" fontId="46" fillId="26" borderId="17" xfId="70" applyFont="1" applyFill="1" applyBorder="1" applyAlignment="1" applyProtection="1">
      <alignment horizontal="left" vertical="center"/>
    </xf>
    <xf numFmtId="0" fontId="21" fillId="25" borderId="0" xfId="70" applyFont="1" applyFill="1" applyBorder="1" applyAlignment="1" applyProtection="1">
      <alignment vertical="justify" wrapText="1"/>
    </xf>
    <xf numFmtId="0" fontId="7" fillId="25" borderId="0" xfId="70" applyFill="1" applyBorder="1" applyAlignment="1" applyProtection="1">
      <alignment vertical="justify" wrapText="1"/>
    </xf>
    <xf numFmtId="0" fontId="81" fillId="25" borderId="0" xfId="70" applyFont="1" applyFill="1" applyBorder="1" applyAlignment="1" applyProtection="1">
      <alignment horizontal="center"/>
    </xf>
    <xf numFmtId="0" fontId="21" fillId="25" borderId="0" xfId="70" applyFont="1" applyFill="1" applyBorder="1" applyAlignment="1" applyProtection="1">
      <alignment vertical="top"/>
    </xf>
    <xf numFmtId="0" fontId="7" fillId="25" borderId="0" xfId="70" applyFill="1" applyBorder="1" applyAlignment="1" applyProtection="1">
      <alignment vertical="top"/>
    </xf>
    <xf numFmtId="165" fontId="28" fillId="25" borderId="0" xfId="70" applyNumberFormat="1" applyFont="1" applyFill="1" applyBorder="1" applyAlignment="1" applyProtection="1">
      <alignment horizontal="right" indent="2"/>
    </xf>
    <xf numFmtId="165" fontId="28" fillId="26" borderId="0" xfId="70" applyNumberFormat="1" applyFont="1" applyFill="1" applyBorder="1" applyAlignment="1" applyProtection="1">
      <alignment horizontal="right" indent="2"/>
    </xf>
    <xf numFmtId="165" fontId="75" fillId="25" borderId="0" xfId="70" applyNumberFormat="1" applyFont="1" applyFill="1" applyBorder="1" applyAlignment="1" applyProtection="1">
      <alignment horizontal="right" indent="2"/>
    </xf>
    <xf numFmtId="165" fontId="75" fillId="26" borderId="0" xfId="70" applyNumberFormat="1" applyFont="1" applyFill="1" applyBorder="1" applyAlignment="1" applyProtection="1">
      <alignment horizontal="right" indent="2"/>
    </xf>
    <xf numFmtId="165" fontId="17" fillId="24" borderId="0" xfId="40" applyNumberFormat="1" applyFont="1" applyFill="1" applyBorder="1" applyAlignment="1" applyProtection="1">
      <alignment horizontal="right" wrapText="1" indent="2"/>
    </xf>
    <xf numFmtId="165" fontId="17" fillId="27" borderId="0" xfId="40" applyNumberFormat="1" applyFont="1" applyFill="1" applyBorder="1" applyAlignment="1" applyProtection="1">
      <alignment horizontal="right" wrapText="1" indent="2"/>
    </xf>
    <xf numFmtId="0" fontId="16" fillId="25" borderId="0" xfId="70" applyFont="1" applyFill="1" applyBorder="1" applyAlignment="1" applyProtection="1">
      <alignment horizontal="right" indent="6"/>
    </xf>
    <xf numFmtId="0" fontId="80" fillId="26" borderId="24" xfId="0" applyFont="1" applyFill="1" applyBorder="1" applyAlignment="1">
      <alignment horizontal="left" vertical="center" wrapText="1"/>
    </xf>
    <xf numFmtId="0" fontId="80" fillId="26" borderId="26" xfId="0" applyFont="1" applyFill="1" applyBorder="1" applyAlignment="1">
      <alignment horizontal="left" vertical="center" wrapText="1"/>
    </xf>
    <xf numFmtId="0" fontId="80" fillId="26" borderId="25" xfId="0" applyFont="1" applyFill="1" applyBorder="1" applyAlignment="1">
      <alignment horizontal="left" vertical="center" wrapText="1"/>
    </xf>
    <xf numFmtId="0" fontId="84" fillId="25" borderId="24" xfId="62" applyFont="1" applyFill="1" applyBorder="1" applyAlignment="1">
      <alignment horizontal="left" vertical="center"/>
    </xf>
    <xf numFmtId="0" fontId="84" fillId="25" borderId="25" xfId="62" applyFont="1" applyFill="1" applyBorder="1" applyAlignment="1">
      <alignment horizontal="left" vertical="center"/>
    </xf>
    <xf numFmtId="0" fontId="16" fillId="25" borderId="0" xfId="62" applyFont="1" applyFill="1" applyBorder="1" applyAlignment="1">
      <alignment horizontal="left" indent="6"/>
    </xf>
    <xf numFmtId="0" fontId="84" fillId="26" borderId="0" xfId="62" applyFont="1" applyFill="1" applyBorder="1" applyAlignment="1">
      <alignment horizontal="center" vertical="center"/>
    </xf>
    <xf numFmtId="1" fontId="16" fillId="25" borderId="13" xfId="0" applyNumberFormat="1" applyFont="1" applyFill="1" applyBorder="1" applyAlignment="1">
      <alignment horizontal="center"/>
    </xf>
    <xf numFmtId="1" fontId="16" fillId="25" borderId="13" xfId="0" applyNumberFormat="1" applyFont="1" applyFill="1" applyBorder="1" applyAlignment="1">
      <alignment horizontal="center" wrapText="1"/>
    </xf>
    <xf numFmtId="0" fontId="21" fillId="25" borderId="0" xfId="62" applyFont="1" applyFill="1" applyBorder="1" applyAlignment="1">
      <alignment vertical="center" wrapText="1"/>
    </xf>
    <xf numFmtId="0" fontId="84" fillId="26" borderId="0" xfId="62" applyFont="1" applyFill="1" applyBorder="1" applyAlignment="1">
      <alignment horizontal="left" vertical="center"/>
    </xf>
    <xf numFmtId="0" fontId="21" fillId="26" borderId="0" xfId="62" applyFont="1" applyFill="1" applyBorder="1" applyAlignment="1">
      <alignment horizontal="justify" wrapText="1"/>
    </xf>
    <xf numFmtId="0" fontId="75" fillId="25" borderId="0" xfId="0" applyFont="1" applyFill="1" applyBorder="1" applyAlignment="1">
      <alignment horizontal="left"/>
    </xf>
    <xf numFmtId="0" fontId="16" fillId="26" borderId="18" xfId="0" applyFont="1" applyFill="1" applyBorder="1" applyAlignment="1">
      <alignment horizontal="right" indent="6"/>
    </xf>
    <xf numFmtId="0" fontId="14" fillId="25" borderId="23" xfId="0" applyFont="1" applyFill="1" applyBorder="1" applyAlignment="1">
      <alignment horizontal="left"/>
    </xf>
    <xf numFmtId="0" fontId="14" fillId="25" borderId="22" xfId="0" applyFont="1" applyFill="1" applyBorder="1" applyAlignment="1">
      <alignment horizontal="left"/>
    </xf>
    <xf numFmtId="0" fontId="14" fillId="25" borderId="0" xfId="0" applyFont="1" applyFill="1" applyBorder="1" applyAlignment="1">
      <alignment horizontal="left"/>
    </xf>
    <xf numFmtId="0" fontId="21" fillId="25" borderId="0" xfId="0" applyFont="1" applyFill="1" applyBorder="1" applyAlignment="1">
      <alignment horizontal="left" vertical="top"/>
    </xf>
    <xf numFmtId="0" fontId="10" fillId="25" borderId="0" xfId="0" applyFont="1" applyFill="1" applyBorder="1"/>
    <xf numFmtId="0" fontId="118" fillId="26" borderId="13" xfId="0" applyFont="1" applyFill="1" applyBorder="1" applyAlignment="1">
      <alignment horizontal="center"/>
    </xf>
    <xf numFmtId="0" fontId="34" fillId="24" borderId="0" xfId="40" applyFont="1" applyFill="1" applyBorder="1" applyAlignment="1">
      <alignment horizontal="justify" wrapText="1"/>
    </xf>
    <xf numFmtId="0" fontId="21" fillId="24" borderId="0" xfId="40" applyFont="1" applyFill="1" applyBorder="1" applyAlignment="1">
      <alignment horizontal="justify" wrapText="1"/>
    </xf>
    <xf numFmtId="0" fontId="34" fillId="24" borderId="0" xfId="40" applyNumberFormat="1" applyFont="1" applyFill="1" applyBorder="1" applyAlignment="1">
      <alignment horizontal="justify" vertical="center" wrapText="1"/>
    </xf>
    <xf numFmtId="0" fontId="21" fillId="24" borderId="0" xfId="40" applyNumberFormat="1" applyFont="1" applyFill="1" applyBorder="1" applyAlignment="1">
      <alignment horizontal="justify" vertical="center" wrapText="1"/>
    </xf>
    <xf numFmtId="0" fontId="21" fillId="24" borderId="0" xfId="40" applyFont="1" applyFill="1" applyBorder="1" applyAlignment="1">
      <alignment horizontal="justify" vertical="top" wrapText="1"/>
    </xf>
    <xf numFmtId="173" fontId="17" fillId="25" borderId="0" xfId="70" applyNumberFormat="1" applyFont="1" applyFill="1" applyBorder="1" applyAlignment="1">
      <alignment horizontal="right"/>
    </xf>
    <xf numFmtId="0" fontId="16" fillId="25" borderId="18" xfId="70" applyFont="1" applyFill="1" applyBorder="1" applyAlignment="1">
      <alignment horizontal="left" indent="6"/>
    </xf>
    <xf numFmtId="0" fontId="16" fillId="25" borderId="0" xfId="70" applyFont="1" applyFill="1" applyBorder="1" applyAlignment="1">
      <alignment horizontal="left" indent="6"/>
    </xf>
    <xf numFmtId="0" fontId="21" fillId="25" borderId="0" xfId="70" applyFont="1" applyFill="1" applyBorder="1" applyAlignment="1">
      <alignment horizontal="left" vertical="top"/>
    </xf>
    <xf numFmtId="0" fontId="75" fillId="25" borderId="0" xfId="70" applyFont="1" applyFill="1" applyBorder="1" applyAlignment="1">
      <alignment horizontal="left"/>
    </xf>
    <xf numFmtId="0" fontId="118" fillId="26" borderId="13" xfId="70" applyFont="1" applyFill="1" applyBorder="1" applyAlignment="1">
      <alignment horizontal="center" wrapText="1"/>
    </xf>
    <xf numFmtId="0" fontId="16" fillId="26" borderId="13" xfId="70" applyFont="1" applyFill="1" applyBorder="1" applyAlignment="1">
      <alignment horizontal="center"/>
    </xf>
    <xf numFmtId="0" fontId="75" fillId="25" borderId="0" xfId="78" applyFont="1" applyFill="1" applyBorder="1" applyAlignment="1">
      <alignment horizontal="left" vertical="center"/>
    </xf>
    <xf numFmtId="0" fontId="119" fillId="24" borderId="0" xfId="40" applyFont="1" applyFill="1" applyBorder="1" applyAlignment="1">
      <alignment horizontal="justify" vertical="top" wrapText="1"/>
    </xf>
    <xf numFmtId="173" fontId="8" fillId="25" borderId="0" xfId="70" applyNumberFormat="1" applyFont="1" applyFill="1" applyBorder="1" applyAlignment="1">
      <alignment horizontal="left"/>
    </xf>
    <xf numFmtId="0" fontId="16" fillId="25" borderId="18" xfId="70" applyFont="1" applyFill="1" applyBorder="1" applyAlignment="1">
      <alignment horizontal="left"/>
    </xf>
    <xf numFmtId="0" fontId="21" fillId="25" borderId="22" xfId="70" applyFont="1" applyFill="1" applyBorder="1" applyAlignment="1">
      <alignment horizontal="center"/>
    </xf>
    <xf numFmtId="0" fontId="21" fillId="25" borderId="53" xfId="70" applyFont="1" applyFill="1" applyBorder="1" applyAlignment="1">
      <alignment horizontal="center"/>
    </xf>
    <xf numFmtId="0" fontId="125" fillId="26" borderId="27" xfId="70" applyFont="1" applyFill="1" applyBorder="1" applyAlignment="1">
      <alignment horizontal="left" vertical="center"/>
    </xf>
    <xf numFmtId="0" fontId="125" fillId="26" borderId="28" xfId="70" applyFont="1" applyFill="1" applyBorder="1" applyAlignment="1">
      <alignment horizontal="left" vertical="center"/>
    </xf>
    <xf numFmtId="0" fontId="125" fillId="26" borderId="29" xfId="70" applyFont="1" applyFill="1" applyBorder="1" applyAlignment="1">
      <alignment horizontal="left" vertical="center"/>
    </xf>
    <xf numFmtId="0" fontId="114" fillId="26" borderId="70" xfId="70" applyFont="1" applyFill="1" applyBorder="1" applyAlignment="1">
      <alignment horizontal="center" vertical="center"/>
    </xf>
    <xf numFmtId="0" fontId="114" fillId="26" borderId="71" xfId="70" applyFont="1" applyFill="1" applyBorder="1" applyAlignment="1">
      <alignment horizontal="center" vertical="center"/>
    </xf>
    <xf numFmtId="0" fontId="114" fillId="26" borderId="74" xfId="70" applyFont="1" applyFill="1" applyBorder="1" applyAlignment="1">
      <alignment horizontal="center" vertical="center"/>
    </xf>
    <xf numFmtId="0" fontId="114" fillId="26" borderId="75" xfId="70" applyFont="1" applyFill="1" applyBorder="1" applyAlignment="1">
      <alignment horizontal="center" vertical="center"/>
    </xf>
    <xf numFmtId="0" fontId="16" fillId="25" borderId="13" xfId="70" applyFont="1" applyFill="1" applyBorder="1" applyAlignment="1">
      <alignment horizontal="center" vertical="center" wrapText="1"/>
    </xf>
    <xf numFmtId="0" fontId="16" fillId="25" borderId="72" xfId="70" applyFont="1" applyFill="1" applyBorder="1" applyAlignment="1">
      <alignment horizontal="center" vertical="center" wrapText="1"/>
    </xf>
    <xf numFmtId="0" fontId="16" fillId="25" borderId="73" xfId="70" applyFont="1" applyFill="1" applyBorder="1" applyAlignment="1">
      <alignment horizontal="center" vertical="center" wrapText="1"/>
    </xf>
    <xf numFmtId="0" fontId="16" fillId="25" borderId="76" xfId="70" applyFont="1" applyFill="1" applyBorder="1" applyAlignment="1">
      <alignment horizontal="center" vertical="center" wrapText="1"/>
    </xf>
    <xf numFmtId="0" fontId="21" fillId="25" borderId="48" xfId="63" applyFont="1" applyFill="1" applyBorder="1" applyAlignment="1">
      <alignment horizontal="center"/>
    </xf>
    <xf numFmtId="0" fontId="141" fillId="25" borderId="34" xfId="63" applyFont="1" applyFill="1" applyBorder="1" applyAlignment="1">
      <alignment horizontal="center" vertical="center"/>
    </xf>
    <xf numFmtId="0" fontId="141" fillId="25" borderId="35" xfId="63" applyFont="1" applyFill="1" applyBorder="1" applyAlignment="1">
      <alignment horizontal="center" vertical="center"/>
    </xf>
    <xf numFmtId="173" fontId="8" fillId="26" borderId="0" xfId="316" applyNumberFormat="1" applyFont="1" applyFill="1" applyBorder="1" applyAlignment="1">
      <alignment horizontal="right"/>
    </xf>
    <xf numFmtId="0" fontId="16" fillId="25" borderId="18" xfId="62" applyFont="1" applyFill="1" applyBorder="1" applyAlignment="1">
      <alignment horizontal="right" indent="6"/>
    </xf>
    <xf numFmtId="0" fontId="21" fillId="24" borderId="51" xfId="40" applyFont="1" applyFill="1" applyBorder="1" applyAlignment="1">
      <alignment vertical="justify" wrapText="1"/>
    </xf>
    <xf numFmtId="0" fontId="21" fillId="24" borderId="0" xfId="40" applyFont="1" applyFill="1" applyBorder="1" applyAlignment="1">
      <alignment vertical="justify" wrapText="1"/>
    </xf>
    <xf numFmtId="0" fontId="21" fillId="25" borderId="51" xfId="62" applyFont="1" applyFill="1" applyBorder="1" applyAlignment="1">
      <alignment horizontal="left" vertical="top"/>
    </xf>
    <xf numFmtId="0" fontId="21" fillId="25" borderId="0" xfId="62" applyFont="1" applyFill="1" applyBorder="1" applyAlignment="1">
      <alignment horizontal="left" vertical="top"/>
    </xf>
    <xf numFmtId="0" fontId="16" fillId="25" borderId="57" xfId="62" applyFont="1" applyFill="1" applyBorder="1" applyAlignment="1">
      <alignment horizontal="center"/>
    </xf>
    <xf numFmtId="0" fontId="16" fillId="25" borderId="58" xfId="62" applyFont="1" applyFill="1" applyBorder="1" applyAlignment="1">
      <alignment horizontal="center"/>
    </xf>
    <xf numFmtId="0" fontId="16" fillId="25" borderId="12" xfId="62" applyFont="1" applyFill="1" applyBorder="1" applyAlignment="1">
      <alignment horizontal="center"/>
    </xf>
    <xf numFmtId="0" fontId="75" fillId="24" borderId="0" xfId="40" applyFont="1" applyFill="1" applyBorder="1" applyAlignment="1">
      <alignment vertical="center" wrapText="1"/>
    </xf>
    <xf numFmtId="173" fontId="17" fillId="25" borderId="0" xfId="62" applyNumberFormat="1" applyFont="1" applyFill="1" applyBorder="1" applyAlignment="1">
      <alignment horizontal="left"/>
    </xf>
    <xf numFmtId="0" fontId="125" fillId="26" borderId="31" xfId="62" applyFont="1" applyFill="1" applyBorder="1" applyAlignment="1">
      <alignment horizontal="left" vertical="center" wrapText="1"/>
    </xf>
    <xf numFmtId="0" fontId="125" fillId="26" borderId="32" xfId="62" applyFont="1" applyFill="1" applyBorder="1" applyAlignment="1">
      <alignment horizontal="left" vertical="center" wrapText="1"/>
    </xf>
    <xf numFmtId="0" fontId="125" fillId="26" borderId="33" xfId="62" applyFont="1" applyFill="1" applyBorder="1" applyAlignment="1">
      <alignment horizontal="left" vertical="center" wrapText="1"/>
    </xf>
    <xf numFmtId="0" fontId="21" fillId="24" borderId="51" xfId="40" applyFont="1" applyFill="1" applyBorder="1" applyAlignment="1">
      <alignment horizontal="left" vertical="top"/>
    </xf>
    <xf numFmtId="0" fontId="21" fillId="24" borderId="0" xfId="40" applyFont="1" applyFill="1" applyBorder="1" applyAlignment="1">
      <alignment horizontal="left" vertical="top"/>
    </xf>
    <xf numFmtId="0" fontId="16" fillId="0" borderId="12" xfId="53" applyFont="1" applyBorder="1" applyAlignment="1">
      <alignment horizontal="center" vertical="center" wrapText="1"/>
    </xf>
    <xf numFmtId="0" fontId="16" fillId="0" borderId="58" xfId="53" applyFont="1" applyBorder="1" applyAlignment="1">
      <alignment horizontal="center" vertical="center" wrapText="1"/>
    </xf>
    <xf numFmtId="0" fontId="16" fillId="0" borderId="57" xfId="53" applyFont="1" applyBorder="1" applyAlignment="1">
      <alignment horizontal="center" vertical="center" wrapText="1"/>
    </xf>
    <xf numFmtId="164" fontId="17" fillId="27" borderId="48" xfId="40" applyNumberFormat="1" applyFont="1" applyFill="1" applyBorder="1" applyAlignment="1">
      <alignment horizontal="center" wrapText="1"/>
    </xf>
    <xf numFmtId="164" fontId="21" fillId="27" borderId="48" xfId="40" applyNumberFormat="1" applyFont="1" applyFill="1" applyBorder="1" applyAlignment="1">
      <alignment horizontal="right" wrapText="1"/>
    </xf>
    <xf numFmtId="0" fontId="34" fillId="25" borderId="0" xfId="62" applyFont="1" applyFill="1" applyBorder="1" applyAlignment="1">
      <alignment horizontal="left" vertical="center"/>
    </xf>
    <xf numFmtId="0" fontId="16" fillId="25" borderId="18" xfId="0" applyFont="1" applyFill="1" applyBorder="1" applyAlignment="1">
      <alignment horizontal="left" indent="6"/>
    </xf>
    <xf numFmtId="0" fontId="46" fillId="26" borderId="31" xfId="0" applyFont="1" applyFill="1" applyBorder="1" applyAlignment="1">
      <alignment horizontal="left" vertical="center"/>
    </xf>
    <xf numFmtId="0" fontId="46" fillId="26" borderId="32" xfId="0" applyFont="1" applyFill="1" applyBorder="1" applyAlignment="1">
      <alignment horizontal="left" vertical="center"/>
    </xf>
    <xf numFmtId="0" fontId="46" fillId="26" borderId="33" xfId="0" applyFont="1" applyFill="1" applyBorder="1" applyAlignment="1">
      <alignment horizontal="left" vertical="center"/>
    </xf>
    <xf numFmtId="0" fontId="21" fillId="0" borderId="0" xfId="0" applyFont="1" applyBorder="1" applyAlignment="1">
      <alignment vertical="justify" wrapText="1"/>
    </xf>
    <xf numFmtId="0" fontId="0" fillId="0" borderId="0" xfId="0" applyBorder="1" applyAlignment="1">
      <alignment vertical="justify" wrapText="1"/>
    </xf>
    <xf numFmtId="0" fontId="16" fillId="26" borderId="12" xfId="53" applyFont="1" applyFill="1" applyBorder="1" applyAlignment="1">
      <alignment horizontal="center" vertical="center" wrapText="1"/>
    </xf>
    <xf numFmtId="0" fontId="16" fillId="25" borderId="12" xfId="0" applyFont="1" applyFill="1" applyBorder="1" applyAlignment="1">
      <alignment horizontal="center"/>
    </xf>
    <xf numFmtId="0" fontId="16" fillId="25" borderId="57" xfId="0" applyFont="1" applyFill="1" applyBorder="1" applyAlignment="1">
      <alignment horizontal="center"/>
    </xf>
    <xf numFmtId="173" fontId="17" fillId="25" borderId="0" xfId="62" applyNumberFormat="1" applyFont="1" applyFill="1" applyBorder="1" applyAlignment="1">
      <alignment horizontal="right"/>
    </xf>
    <xf numFmtId="0" fontId="75" fillId="25" borderId="0" xfId="0" applyFont="1" applyFill="1" applyBorder="1" applyAlignment="1">
      <alignment horizontal="left" vertical="center"/>
    </xf>
    <xf numFmtId="0" fontId="88" fillId="25" borderId="0" xfId="0" applyFont="1" applyFill="1" applyBorder="1" applyAlignment="1">
      <alignment horizontal="center"/>
    </xf>
    <xf numFmtId="0" fontId="121" fillId="25" borderId="0" xfId="70" applyFont="1" applyFill="1" applyBorder="1" applyAlignment="1">
      <alignment horizontal="justify"/>
    </xf>
    <xf numFmtId="0" fontId="16" fillId="25" borderId="0" xfId="70" applyFont="1" applyFill="1" applyBorder="1" applyAlignment="1">
      <alignment horizontal="left" indent="1"/>
    </xf>
    <xf numFmtId="0" fontId="21" fillId="26" borderId="66" xfId="70" applyFont="1" applyFill="1" applyBorder="1" applyAlignment="1">
      <alignment horizontal="left" vertical="top"/>
    </xf>
    <xf numFmtId="0" fontId="21" fillId="26" borderId="0" xfId="70" applyFont="1" applyFill="1" applyBorder="1" applyAlignment="1">
      <alignment horizontal="left" vertical="top"/>
    </xf>
    <xf numFmtId="0" fontId="16" fillId="26" borderId="13" xfId="70" applyFont="1" applyFill="1" applyBorder="1" applyAlignment="1">
      <alignment horizontal="center" wrapText="1"/>
    </xf>
    <xf numFmtId="0" fontId="16" fillId="26" borderId="81" xfId="70" applyFont="1" applyFill="1" applyBorder="1" applyAlignment="1">
      <alignment horizontal="center" wrapText="1"/>
    </xf>
    <xf numFmtId="0" fontId="118" fillId="25" borderId="0" xfId="70" applyFont="1" applyFill="1" applyBorder="1" applyAlignment="1">
      <alignment horizontal="left" indent="1"/>
    </xf>
    <xf numFmtId="0" fontId="16" fillId="0" borderId="0" xfId="70" applyFont="1" applyBorder="1" applyAlignment="1">
      <alignment horizontal="left" indent="1"/>
    </xf>
    <xf numFmtId="0" fontId="16" fillId="25" borderId="0" xfId="70" applyFont="1" applyFill="1" applyBorder="1" applyAlignment="1">
      <alignment horizontal="left"/>
    </xf>
    <xf numFmtId="0" fontId="80" fillId="26" borderId="31" xfId="70" applyFont="1" applyFill="1" applyBorder="1" applyAlignment="1">
      <alignment horizontal="left" vertical="center"/>
    </xf>
    <xf numFmtId="0" fontId="80" fillId="26" borderId="32" xfId="70" applyFont="1" applyFill="1" applyBorder="1" applyAlignment="1">
      <alignment horizontal="left" vertical="center"/>
    </xf>
    <xf numFmtId="0" fontId="80" fillId="26" borderId="33" xfId="70" applyFont="1" applyFill="1" applyBorder="1" applyAlignment="1">
      <alignment horizontal="left" vertical="center"/>
    </xf>
    <xf numFmtId="0" fontId="90" fillId="26" borderId="34" xfId="70" applyFont="1" applyFill="1" applyBorder="1" applyAlignment="1">
      <alignment horizontal="left" vertical="center"/>
    </xf>
    <xf numFmtId="0" fontId="90" fillId="26" borderId="37" xfId="70" applyFont="1" applyFill="1" applyBorder="1" applyAlignment="1">
      <alignment horizontal="left" vertical="center"/>
    </xf>
    <xf numFmtId="0" fontId="90" fillId="26" borderId="35" xfId="70" applyFont="1" applyFill="1" applyBorder="1" applyAlignment="1">
      <alignment horizontal="left" vertical="center"/>
    </xf>
    <xf numFmtId="0" fontId="21" fillId="0" borderId="66" xfId="70" applyFont="1" applyBorder="1" applyAlignment="1">
      <alignment vertical="justify"/>
    </xf>
    <xf numFmtId="0" fontId="21" fillId="0" borderId="0" xfId="70" applyFont="1" applyBorder="1" applyAlignment="1">
      <alignment vertical="justify"/>
    </xf>
    <xf numFmtId="0" fontId="16" fillId="25" borderId="49" xfId="70" applyFont="1" applyFill="1" applyBorder="1" applyAlignment="1">
      <alignment horizontal="center"/>
    </xf>
    <xf numFmtId="0" fontId="16" fillId="25" borderId="18" xfId="70" applyFont="1" applyFill="1" applyBorder="1" applyAlignment="1">
      <alignment horizontal="right"/>
    </xf>
    <xf numFmtId="0" fontId="16" fillId="25" borderId="13" xfId="70" applyFont="1" applyFill="1" applyBorder="1" applyAlignment="1">
      <alignment horizontal="center"/>
    </xf>
    <xf numFmtId="0" fontId="16" fillId="25" borderId="81" xfId="70" applyFont="1" applyFill="1" applyBorder="1" applyAlignment="1">
      <alignment horizontal="center"/>
    </xf>
    <xf numFmtId="0" fontId="17" fillId="25" borderId="0" xfId="70" applyFont="1" applyFill="1" applyBorder="1" applyAlignment="1">
      <alignment horizontal="left" indent="1"/>
    </xf>
    <xf numFmtId="0" fontId="47" fillId="25" borderId="36" xfId="70" applyFont="1" applyFill="1" applyBorder="1" applyAlignment="1">
      <alignment horizontal="justify" vertical="top" wrapText="1"/>
    </xf>
    <xf numFmtId="0" fontId="21" fillId="26" borderId="51" xfId="70" applyFont="1" applyFill="1" applyBorder="1" applyAlignment="1">
      <alignment vertical="justify" wrapText="1"/>
    </xf>
    <xf numFmtId="0" fontId="21" fillId="26" borderId="0" xfId="70" applyFont="1" applyFill="1" applyBorder="1" applyAlignment="1">
      <alignment vertical="justify" wrapText="1"/>
    </xf>
    <xf numFmtId="0" fontId="75" fillId="26" borderId="0" xfId="70" applyFont="1" applyFill="1" applyBorder="1" applyAlignment="1">
      <alignment horizontal="left"/>
    </xf>
    <xf numFmtId="0" fontId="46" fillId="26" borderId="31" xfId="70" applyFont="1" applyFill="1" applyBorder="1" applyAlignment="1">
      <alignment horizontal="left" vertical="center"/>
    </xf>
    <xf numFmtId="0" fontId="46" fillId="26" borderId="32" xfId="70" applyFont="1" applyFill="1" applyBorder="1" applyAlignment="1">
      <alignment horizontal="left" vertical="center"/>
    </xf>
    <xf numFmtId="0" fontId="46" fillId="26" borderId="33" xfId="70" applyFont="1" applyFill="1" applyBorder="1" applyAlignment="1">
      <alignment horizontal="left" vertical="center"/>
    </xf>
    <xf numFmtId="0" fontId="75" fillId="25" borderId="0" xfId="70" applyFont="1" applyFill="1" applyBorder="1" applyAlignment="1">
      <alignment horizontal="left" vertical="center"/>
    </xf>
    <xf numFmtId="0" fontId="87" fillId="25" borderId="0" xfId="70" applyFont="1" applyFill="1" applyBorder="1" applyAlignment="1">
      <alignment horizontal="left" vertical="center"/>
    </xf>
    <xf numFmtId="0" fontId="88" fillId="26" borderId="0" xfId="227" applyFont="1" applyFill="1" applyAlignment="1" applyProtection="1">
      <alignment horizontal="right"/>
    </xf>
    <xf numFmtId="178" fontId="17" fillId="25" borderId="0" xfId="59" applyNumberFormat="1" applyFont="1" applyFill="1" applyBorder="1" applyAlignment="1">
      <alignment horizontal="right" indent="3"/>
    </xf>
    <xf numFmtId="178" fontId="17" fillId="25" borderId="0" xfId="59" applyNumberFormat="1" applyFont="1" applyFill="1" applyBorder="1" applyAlignment="1">
      <alignment horizontal="right" indent="4"/>
    </xf>
    <xf numFmtId="178" fontId="75" fillId="25" borderId="10" xfId="59" applyNumberFormat="1" applyFont="1" applyFill="1" applyBorder="1" applyAlignment="1">
      <alignment horizontal="right" indent="3"/>
    </xf>
    <xf numFmtId="178" fontId="75" fillId="25" borderId="10" xfId="59" applyNumberFormat="1" applyFont="1" applyFill="1" applyBorder="1" applyAlignment="1">
      <alignment horizontal="right" indent="4"/>
    </xf>
    <xf numFmtId="0" fontId="75" fillId="25" borderId="66" xfId="78" applyFont="1" applyFill="1" applyBorder="1" applyAlignment="1">
      <alignment horizontal="left" vertical="center"/>
    </xf>
    <xf numFmtId="3" fontId="75" fillId="24" borderId="0" xfId="40" applyNumberFormat="1" applyFont="1" applyFill="1" applyBorder="1" applyAlignment="1">
      <alignment horizontal="left" vertical="center" wrapText="1"/>
    </xf>
    <xf numFmtId="0" fontId="80" fillId="26" borderId="31" xfId="62" applyFont="1" applyFill="1" applyBorder="1" applyAlignment="1">
      <alignment horizontal="left" vertical="center"/>
    </xf>
    <xf numFmtId="0" fontId="80" fillId="26" borderId="32" xfId="62" applyFont="1" applyFill="1" applyBorder="1" applyAlignment="1">
      <alignment horizontal="left" vertical="center"/>
    </xf>
    <xf numFmtId="0" fontId="80" fillId="26" borderId="33" xfId="62" applyFont="1" applyFill="1" applyBorder="1" applyAlignment="1">
      <alignment horizontal="left" vertical="center"/>
    </xf>
    <xf numFmtId="0" fontId="75" fillId="25" borderId="34" xfId="78" applyFont="1" applyFill="1" applyBorder="1" applyAlignment="1">
      <alignment horizontal="center" vertical="center"/>
    </xf>
    <xf numFmtId="0" fontId="75" fillId="25" borderId="35" xfId="78" applyFont="1" applyFill="1" applyBorder="1" applyAlignment="1">
      <alignment horizontal="center" vertical="center"/>
    </xf>
    <xf numFmtId="0" fontId="16" fillId="25" borderId="12" xfId="78" applyFont="1" applyFill="1" applyBorder="1" applyAlignment="1">
      <alignment horizontal="center" vertical="center"/>
    </xf>
    <xf numFmtId="0" fontId="16" fillId="25" borderId="18" xfId="71" applyFont="1" applyFill="1" applyBorder="1" applyAlignment="1">
      <alignment horizontal="left" indent="6"/>
    </xf>
    <xf numFmtId="0" fontId="14" fillId="25" borderId="22" xfId="62" applyFont="1" applyFill="1" applyBorder="1" applyAlignment="1">
      <alignment horizontal="left"/>
    </xf>
    <xf numFmtId="0" fontId="75" fillId="25" borderId="82" xfId="78" applyFont="1" applyFill="1" applyBorder="1" applyAlignment="1">
      <alignment horizontal="center" vertical="center"/>
    </xf>
    <xf numFmtId="0" fontId="75" fillId="25" borderId="83" xfId="78" applyFont="1" applyFill="1" applyBorder="1" applyAlignment="1">
      <alignment horizontal="center" vertical="center"/>
    </xf>
    <xf numFmtId="0" fontId="16" fillId="25" borderId="18" xfId="70" applyFont="1" applyFill="1" applyBorder="1" applyAlignment="1">
      <alignment horizontal="right" indent="6"/>
    </xf>
    <xf numFmtId="0" fontId="14" fillId="25" borderId="23" xfId="70" applyFont="1" applyFill="1" applyBorder="1" applyAlignment="1">
      <alignment horizontal="left"/>
    </xf>
    <xf numFmtId="0" fontId="14" fillId="25" borderId="22" xfId="70" applyFont="1" applyFill="1" applyBorder="1" applyAlignment="1">
      <alignment horizontal="left"/>
    </xf>
    <xf numFmtId="0" fontId="46" fillId="26" borderId="44" xfId="70" applyFont="1" applyFill="1" applyBorder="1" applyAlignment="1">
      <alignment horizontal="left" vertical="center"/>
    </xf>
    <xf numFmtId="0" fontId="46" fillId="26" borderId="45" xfId="70" applyFont="1" applyFill="1" applyBorder="1" applyAlignment="1">
      <alignment horizontal="left" vertical="center"/>
    </xf>
    <xf numFmtId="0" fontId="46" fillId="26" borderId="46" xfId="70" applyFont="1" applyFill="1" applyBorder="1" applyAlignment="1">
      <alignment horizontal="left" vertical="center"/>
    </xf>
    <xf numFmtId="0" fontId="34" fillId="26" borderId="10" xfId="62" applyFont="1" applyFill="1" applyBorder="1" applyAlignment="1">
      <alignment horizontal="center" vertical="center" wrapText="1"/>
    </xf>
    <xf numFmtId="0" fontId="34" fillId="26" borderId="11" xfId="62" applyFont="1" applyFill="1" applyBorder="1" applyAlignment="1">
      <alignment horizontal="center" vertical="center" wrapText="1"/>
    </xf>
    <xf numFmtId="0" fontId="16" fillId="26" borderId="13" xfId="62" applyFont="1" applyFill="1" applyBorder="1" applyAlignment="1">
      <alignment horizontal="center" vertical="center"/>
    </xf>
    <xf numFmtId="173" fontId="17" fillId="25" borderId="0" xfId="70" applyNumberFormat="1" applyFont="1" applyFill="1" applyBorder="1" applyAlignment="1">
      <alignment horizontal="left"/>
    </xf>
    <xf numFmtId="0" fontId="34" fillId="25" borderId="10" xfId="62" applyFont="1" applyFill="1" applyBorder="1" applyAlignment="1">
      <alignment horizontal="center" vertical="center" wrapText="1"/>
    </xf>
    <xf numFmtId="0" fontId="34" fillId="25" borderId="11" xfId="62" applyFont="1" applyFill="1" applyBorder="1" applyAlignment="1">
      <alignment horizontal="center" vertical="center" wrapText="1"/>
    </xf>
    <xf numFmtId="0" fontId="75" fillId="44" borderId="0" xfId="70" applyFont="1" applyFill="1" applyBorder="1" applyAlignment="1">
      <alignment horizontal="left"/>
    </xf>
    <xf numFmtId="0" fontId="21" fillId="27" borderId="0" xfId="40" applyFont="1" applyFill="1" applyBorder="1" applyAlignment="1">
      <alignment horizontal="left" wrapText="1"/>
    </xf>
    <xf numFmtId="0" fontId="118" fillId="27" borderId="0" xfId="40" applyFont="1" applyFill="1" applyBorder="1" applyAlignment="1">
      <alignment horizontal="left" vertical="center" wrapText="1" indent="1"/>
    </xf>
    <xf numFmtId="0" fontId="118" fillId="25" borderId="18" xfId="70" applyFont="1" applyFill="1" applyBorder="1" applyAlignment="1">
      <alignment horizontal="left" indent="6"/>
    </xf>
    <xf numFmtId="0" fontId="14" fillId="25" borderId="0" xfId="70" applyFont="1" applyFill="1" applyBorder="1" applyAlignment="1">
      <alignment horizontal="left"/>
    </xf>
    <xf numFmtId="0" fontId="125" fillId="0" borderId="44" xfId="70" applyFont="1" applyFill="1" applyBorder="1" applyAlignment="1">
      <alignment horizontal="left" vertical="center"/>
    </xf>
    <xf numFmtId="0" fontId="125" fillId="0" borderId="45" xfId="70" applyFont="1" applyFill="1" applyBorder="1" applyAlignment="1">
      <alignment horizontal="left" vertical="center"/>
    </xf>
    <xf numFmtId="0" fontId="125" fillId="0" borderId="46" xfId="70" applyFont="1" applyFill="1" applyBorder="1" applyAlignment="1">
      <alignment horizontal="left" vertical="center"/>
    </xf>
    <xf numFmtId="0" fontId="83" fillId="26" borderId="0" xfId="70" applyFont="1" applyFill="1" applyBorder="1" applyAlignment="1">
      <alignment horizontal="left"/>
    </xf>
    <xf numFmtId="0" fontId="119" fillId="24" borderId="0" xfId="40" applyFont="1" applyFill="1" applyBorder="1" applyAlignment="1">
      <alignment horizontal="left" vertical="top" wrapText="1"/>
    </xf>
    <xf numFmtId="0" fontId="125" fillId="26" borderId="44" xfId="70" applyFont="1" applyFill="1" applyBorder="1" applyAlignment="1">
      <alignment horizontal="left" vertical="center"/>
    </xf>
    <xf numFmtId="0" fontId="125" fillId="26" borderId="45" xfId="70" applyFont="1" applyFill="1" applyBorder="1" applyAlignment="1">
      <alignment horizontal="left" vertical="center"/>
    </xf>
    <xf numFmtId="0" fontId="125" fillId="26" borderId="46" xfId="70" applyFont="1" applyFill="1" applyBorder="1" applyAlignment="1">
      <alignment horizontal="left" vertical="center"/>
    </xf>
    <xf numFmtId="0" fontId="118" fillId="24" borderId="0" xfId="40" applyFont="1" applyFill="1" applyBorder="1" applyAlignment="1">
      <alignment horizontal="left" vertical="center" wrapText="1" indent="1"/>
    </xf>
    <xf numFmtId="3" fontId="83" fillId="26" borderId="0" xfId="70" applyNumberFormat="1" applyFont="1" applyFill="1" applyBorder="1" applyAlignment="1">
      <alignment horizontal="left"/>
    </xf>
    <xf numFmtId="3" fontId="118" fillId="27" borderId="0" xfId="40" applyNumberFormat="1" applyFont="1" applyFill="1" applyBorder="1" applyAlignment="1">
      <alignment horizontal="left" vertical="center" wrapText="1" indent="1"/>
    </xf>
    <xf numFmtId="0" fontId="119" fillId="24" borderId="0" xfId="40" applyFont="1" applyFill="1" applyBorder="1" applyAlignment="1">
      <alignment horizontal="center" vertical="top" wrapText="1"/>
    </xf>
    <xf numFmtId="0" fontId="119" fillId="27" borderId="0" xfId="40" applyFont="1" applyFill="1" applyBorder="1" applyAlignment="1">
      <alignment horizontal="left"/>
    </xf>
    <xf numFmtId="173" fontId="43" fillId="25" borderId="0" xfId="70" applyNumberFormat="1" applyFont="1" applyFill="1" applyBorder="1" applyAlignment="1">
      <alignment horizontal="right"/>
    </xf>
    <xf numFmtId="0" fontId="119" fillId="27" borderId="19" xfId="40" applyFont="1" applyFill="1" applyBorder="1" applyAlignment="1">
      <alignment horizontal="left"/>
    </xf>
    <xf numFmtId="0" fontId="21" fillId="24" borderId="0" xfId="40" applyFont="1" applyFill="1" applyBorder="1" applyAlignment="1">
      <alignment horizontal="left" vertical="center" wrapText="1"/>
    </xf>
    <xf numFmtId="0" fontId="16" fillId="25" borderId="18" xfId="70" applyFont="1" applyFill="1" applyBorder="1" applyAlignment="1">
      <alignment horizontal="right" indent="5"/>
    </xf>
    <xf numFmtId="3" fontId="21" fillId="25" borderId="0" xfId="70" applyNumberFormat="1" applyFont="1" applyFill="1" applyBorder="1" applyAlignment="1">
      <alignment horizontal="right"/>
    </xf>
    <xf numFmtId="49" fontId="21" fillId="25" borderId="0" xfId="70" applyNumberFormat="1" applyFont="1" applyFill="1" applyBorder="1" applyAlignment="1">
      <alignment horizontal="left" vertical="center" wrapText="1"/>
    </xf>
    <xf numFmtId="0" fontId="16" fillId="25" borderId="13" xfId="70" applyFont="1" applyFill="1" applyBorder="1" applyAlignment="1">
      <alignment horizontal="center" wrapText="1"/>
    </xf>
    <xf numFmtId="0" fontId="75" fillId="25" borderId="0" xfId="70" applyFont="1" applyFill="1" applyBorder="1" applyAlignment="1">
      <alignment horizontal="justify" vertical="center"/>
    </xf>
    <xf numFmtId="0" fontId="21" fillId="25" borderId="0" xfId="70" applyNumberFormat="1" applyFont="1" applyFill="1" applyBorder="1" applyAlignment="1" applyProtection="1">
      <alignment horizontal="justify" vertical="justify" wrapText="1"/>
      <protection locked="0"/>
    </xf>
    <xf numFmtId="0" fontId="78" fillId="25" borderId="0" xfId="70" applyNumberFormat="1" applyFont="1" applyFill="1" applyBorder="1" applyAlignment="1" applyProtection="1">
      <alignment horizontal="right" vertical="justify" wrapText="1"/>
      <protection locked="0"/>
    </xf>
    <xf numFmtId="0" fontId="123" fillId="25" borderId="0" xfId="68" applyNumberFormat="1" applyFont="1" applyFill="1" applyBorder="1" applyAlignment="1" applyProtection="1">
      <alignment horizontal="left" vertical="justify" wrapText="1"/>
      <protection locked="0"/>
    </xf>
    <xf numFmtId="0" fontId="17" fillId="27" borderId="0" xfId="61" applyFont="1" applyFill="1" applyBorder="1" applyAlignment="1">
      <alignment horizontal="justify" vertical="center"/>
    </xf>
    <xf numFmtId="1" fontId="17" fillId="35" borderId="0" xfId="51" applyNumberFormat="1" applyFont="1" applyFill="1" applyBorder="1" applyAlignment="1">
      <alignment horizontal="center"/>
    </xf>
    <xf numFmtId="0" fontId="21" fillId="24" borderId="0" xfId="61" applyFont="1" applyFill="1" applyBorder="1" applyAlignment="1">
      <alignment horizontal="left" wrapText="1"/>
    </xf>
    <xf numFmtId="2" fontId="34" fillId="24" borderId="0" xfId="61" applyNumberFormat="1" applyFont="1" applyFill="1" applyBorder="1" applyAlignment="1">
      <alignment horizontal="left" wrapText="1"/>
    </xf>
    <xf numFmtId="2" fontId="21" fillId="24" borderId="0" xfId="61" applyNumberFormat="1" applyFont="1" applyFill="1" applyBorder="1" applyAlignment="1">
      <alignment horizontal="left" wrapText="1"/>
    </xf>
    <xf numFmtId="2" fontId="21" fillId="24" borderId="19" xfId="61" applyNumberFormat="1" applyFont="1" applyFill="1" applyBorder="1" applyAlignment="1">
      <alignment horizontal="left" wrapText="1"/>
    </xf>
    <xf numFmtId="49" fontId="17" fillId="25" borderId="0" xfId="51" applyNumberFormat="1" applyFont="1" applyFill="1" applyBorder="1" applyAlignment="1">
      <alignment horizontal="left"/>
    </xf>
    <xf numFmtId="0" fontId="17" fillId="25" borderId="0" xfId="51" applyNumberFormat="1" applyFont="1" applyFill="1" applyBorder="1" applyAlignment="1">
      <alignment horizontal="left"/>
    </xf>
    <xf numFmtId="173" fontId="17" fillId="25" borderId="0" xfId="52" applyNumberFormat="1" applyFont="1" applyFill="1" applyBorder="1" applyAlignment="1">
      <alignment horizontal="right"/>
    </xf>
    <xf numFmtId="0" fontId="17" fillId="27" borderId="0" xfId="61" applyFont="1" applyFill="1" applyBorder="1" applyAlignment="1">
      <alignment horizontal="justify" vertical="center" wrapText="1"/>
    </xf>
    <xf numFmtId="0" fontId="46" fillId="26" borderId="15" xfId="51" applyFont="1" applyFill="1" applyBorder="1" applyAlignment="1">
      <alignment horizontal="left" vertical="center"/>
    </xf>
    <xf numFmtId="0" fontId="46" fillId="26" borderId="16" xfId="51" applyFont="1" applyFill="1" applyBorder="1" applyAlignment="1">
      <alignment horizontal="left" vertical="center"/>
    </xf>
    <xf numFmtId="0" fontId="46" fillId="26" borderId="17" xfId="51" applyFont="1" applyFill="1" applyBorder="1" applyAlignment="1">
      <alignment horizontal="left" vertical="center"/>
    </xf>
    <xf numFmtId="0" fontId="84" fillId="26" borderId="24" xfId="51" applyNumberFormat="1" applyFont="1" applyFill="1" applyBorder="1" applyAlignment="1">
      <alignment horizontal="center" vertical="center" wrapText="1"/>
    </xf>
    <xf numFmtId="0" fontId="84" fillId="26" borderId="25" xfId="51" applyNumberFormat="1" applyFont="1" applyFill="1" applyBorder="1" applyAlignment="1">
      <alignment horizontal="center" vertical="center"/>
    </xf>
    <xf numFmtId="0" fontId="17" fillId="25" borderId="0" xfId="52" applyNumberFormat="1" applyFont="1" applyFill="1" applyAlignment="1">
      <alignment horizontal="right"/>
    </xf>
    <xf numFmtId="0" fontId="17" fillId="25" borderId="0" xfId="52" applyNumberFormat="1" applyFont="1" applyFill="1" applyBorder="1" applyAlignment="1">
      <alignment horizontal="right"/>
    </xf>
    <xf numFmtId="0" fontId="16" fillId="25" borderId="0" xfId="0" applyFont="1" applyFill="1" applyBorder="1" applyAlignment="1">
      <alignment horizontal="center"/>
    </xf>
    <xf numFmtId="173" fontId="17" fillId="25" borderId="20" xfId="52" applyNumberFormat="1" applyFont="1" applyFill="1" applyBorder="1" applyAlignment="1">
      <alignment horizontal="left"/>
    </xf>
    <xf numFmtId="173" fontId="17" fillId="25" borderId="0" xfId="52" applyNumberFormat="1" applyFont="1" applyFill="1" applyBorder="1" applyAlignment="1">
      <alignment horizontal="left"/>
    </xf>
    <xf numFmtId="0" fontId="15" fillId="25" borderId="0" xfId="0" applyFont="1" applyFill="1" applyBorder="1"/>
    <xf numFmtId="0" fontId="38" fillId="25" borderId="0" xfId="0" applyFont="1" applyFill="1" applyBorder="1" applyAlignment="1">
      <alignment horizontal="left"/>
    </xf>
  </cellXfs>
  <cellStyles count="317">
    <cellStyle name="%" xfId="1" xr:uid="{00000000-0005-0000-0000-000000000000}"/>
    <cellStyle name="% 2" xfId="120" xr:uid="{00000000-0005-0000-0000-000001000000}"/>
    <cellStyle name="20% - Cor1" xfId="2" builtinId="30" customBuiltin="1"/>
    <cellStyle name="20% - Cor1 2" xfId="79" xr:uid="{00000000-0005-0000-0000-000003000000}"/>
    <cellStyle name="20% - Cor2" xfId="3" builtinId="34" customBuiltin="1"/>
    <cellStyle name="20% - Cor2 2" xfId="80" xr:uid="{00000000-0005-0000-0000-000005000000}"/>
    <cellStyle name="20% - Cor3" xfId="4" builtinId="38" customBuiltin="1"/>
    <cellStyle name="20% - Cor3 2" xfId="81" xr:uid="{00000000-0005-0000-0000-000007000000}"/>
    <cellStyle name="20% - Cor4" xfId="5" builtinId="42" customBuiltin="1"/>
    <cellStyle name="20% - Cor4 2" xfId="82" xr:uid="{00000000-0005-0000-0000-000009000000}"/>
    <cellStyle name="20% - Cor5" xfId="6" builtinId="46" customBuiltin="1"/>
    <cellStyle name="20% - Cor5 2" xfId="83" xr:uid="{00000000-0005-0000-0000-00000B000000}"/>
    <cellStyle name="20% - Cor6" xfId="7" builtinId="50" customBuiltin="1"/>
    <cellStyle name="20% - Cor6 2" xfId="84" xr:uid="{00000000-0005-0000-0000-00000D000000}"/>
    <cellStyle name="40% - Cor1" xfId="8" builtinId="31" customBuiltin="1"/>
    <cellStyle name="40% - Cor1 2" xfId="85" xr:uid="{00000000-0005-0000-0000-00000F000000}"/>
    <cellStyle name="40% - Cor2" xfId="9" builtinId="35" customBuiltin="1"/>
    <cellStyle name="40% - Cor2 2" xfId="86" xr:uid="{00000000-0005-0000-0000-000011000000}"/>
    <cellStyle name="40% - Cor3" xfId="10" builtinId="39" customBuiltin="1"/>
    <cellStyle name="40% - Cor3 2" xfId="87" xr:uid="{00000000-0005-0000-0000-000013000000}"/>
    <cellStyle name="40% - Cor4" xfId="11" builtinId="43" customBuiltin="1"/>
    <cellStyle name="40% - Cor4 2" xfId="88" xr:uid="{00000000-0005-0000-0000-000015000000}"/>
    <cellStyle name="40% - Cor5" xfId="12" builtinId="47" customBuiltin="1"/>
    <cellStyle name="40% - Cor5 2" xfId="89" xr:uid="{00000000-0005-0000-0000-000017000000}"/>
    <cellStyle name="40% - Cor6" xfId="13" builtinId="51" customBuiltin="1"/>
    <cellStyle name="40% - Cor6 2" xfId="90" xr:uid="{00000000-0005-0000-0000-000019000000}"/>
    <cellStyle name="60% - Cor1" xfId="14" builtinId="32" customBuiltin="1"/>
    <cellStyle name="60% - Cor1 2" xfId="91" xr:uid="{00000000-0005-0000-0000-00001B000000}"/>
    <cellStyle name="60% - Cor2" xfId="15" builtinId="36" customBuiltin="1"/>
    <cellStyle name="60% - Cor2 2" xfId="92" xr:uid="{00000000-0005-0000-0000-00001D000000}"/>
    <cellStyle name="60% - Cor3" xfId="16" builtinId="40" customBuiltin="1"/>
    <cellStyle name="60% - Cor3 2" xfId="93" xr:uid="{00000000-0005-0000-0000-00001F000000}"/>
    <cellStyle name="60% - Cor4" xfId="17" builtinId="44" customBuiltin="1"/>
    <cellStyle name="60% - Cor4 2" xfId="94" xr:uid="{00000000-0005-0000-0000-000021000000}"/>
    <cellStyle name="60% - Cor5" xfId="18" builtinId="48" customBuiltin="1"/>
    <cellStyle name="60% - Cor5 2" xfId="95" xr:uid="{00000000-0005-0000-0000-000023000000}"/>
    <cellStyle name="60% - Cor6" xfId="19" builtinId="52" customBuiltin="1"/>
    <cellStyle name="60% - Cor6 2" xfId="96" xr:uid="{00000000-0005-0000-0000-000025000000}"/>
    <cellStyle name="CABECALHO" xfId="73" xr:uid="{00000000-0005-0000-0000-000026000000}"/>
    <cellStyle name="Cabeçalho 1" xfId="20" builtinId="16" customBuiltin="1"/>
    <cellStyle name="Cabeçalho 1 2" xfId="97" xr:uid="{00000000-0005-0000-0000-000028000000}"/>
    <cellStyle name="Cabeçalho 2" xfId="21" builtinId="17" customBuiltin="1"/>
    <cellStyle name="Cabeçalho 2 2" xfId="98" xr:uid="{00000000-0005-0000-0000-00002A000000}"/>
    <cellStyle name="Cabeçalho 3" xfId="22" builtinId="18" customBuiltin="1"/>
    <cellStyle name="Cabeçalho 3 2" xfId="99" xr:uid="{00000000-0005-0000-0000-00002C000000}"/>
    <cellStyle name="Cabeçalho 4" xfId="23" builtinId="19" customBuiltin="1"/>
    <cellStyle name="Cabeçalho 4 2" xfId="100" xr:uid="{00000000-0005-0000-0000-00002E000000}"/>
    <cellStyle name="Cálculo" xfId="24" builtinId="22" customBuiltin="1"/>
    <cellStyle name="Cálculo 2" xfId="101" xr:uid="{00000000-0005-0000-0000-000030000000}"/>
    <cellStyle name="Célula Ligada" xfId="25" builtinId="24" customBuiltin="1"/>
    <cellStyle name="Célula Ligada 2" xfId="102" xr:uid="{00000000-0005-0000-0000-000032000000}"/>
    <cellStyle name="Comma 2" xfId="162" xr:uid="{00000000-0005-0000-0000-000033000000}"/>
    <cellStyle name="Cor1" xfId="26" builtinId="29" customBuiltin="1"/>
    <cellStyle name="Cor1 2" xfId="103" xr:uid="{00000000-0005-0000-0000-000035000000}"/>
    <cellStyle name="Cor2" xfId="27" builtinId="33" customBuiltin="1"/>
    <cellStyle name="Cor2 2" xfId="104" xr:uid="{00000000-0005-0000-0000-000037000000}"/>
    <cellStyle name="Cor3" xfId="28" builtinId="37" customBuiltin="1"/>
    <cellStyle name="Cor3 2" xfId="105" xr:uid="{00000000-0005-0000-0000-000039000000}"/>
    <cellStyle name="Cor4" xfId="29" builtinId="41" customBuiltin="1"/>
    <cellStyle name="Cor4 2" xfId="106" xr:uid="{00000000-0005-0000-0000-00003B000000}"/>
    <cellStyle name="Cor5" xfId="30" builtinId="45" customBuiltin="1"/>
    <cellStyle name="Cor5 2" xfId="107" xr:uid="{00000000-0005-0000-0000-00003D000000}"/>
    <cellStyle name="Cor6" xfId="31" builtinId="49" customBuiltin="1"/>
    <cellStyle name="Cor6 2" xfId="108" xr:uid="{00000000-0005-0000-0000-00003F000000}"/>
    <cellStyle name="Correcto 2" xfId="109" xr:uid="{00000000-0005-0000-0000-000041000000}"/>
    <cellStyle name="Correto" xfId="32" builtinId="26" customBuiltin="1"/>
    <cellStyle name="Currency 2" xfId="163" xr:uid="{00000000-0005-0000-0000-000042000000}"/>
    <cellStyle name="DADOS" xfId="74" xr:uid="{00000000-0005-0000-0000-000043000000}"/>
    <cellStyle name="Entrada" xfId="33" builtinId="20" customBuiltin="1"/>
    <cellStyle name="Entrada 2" xfId="110" xr:uid="{00000000-0005-0000-0000-000045000000}"/>
    <cellStyle name="Euro" xfId="34" xr:uid="{00000000-0005-0000-0000-000046000000}"/>
    <cellStyle name="Hiperligação" xfId="68" builtinId="8"/>
    <cellStyle name="Hiperligação 2" xfId="221" xr:uid="{00000000-0005-0000-0000-000048000000}"/>
    <cellStyle name="Incorrecto 2" xfId="111" xr:uid="{00000000-0005-0000-0000-00004A000000}"/>
    <cellStyle name="Incorreto" xfId="35" builtinId="27" customBuiltin="1"/>
    <cellStyle name="Moeda 2" xfId="164" xr:uid="{00000000-0005-0000-0000-00004B000000}"/>
    <cellStyle name="Moeda 2 2" xfId="222" xr:uid="{00000000-0005-0000-0000-00004C000000}"/>
    <cellStyle name="Neutro" xfId="36" builtinId="28" customBuiltin="1"/>
    <cellStyle name="Neutro 2" xfId="112" xr:uid="{00000000-0005-0000-0000-00004E000000}"/>
    <cellStyle name="Normal" xfId="0" builtinId="0"/>
    <cellStyle name="Normal 10" xfId="67" xr:uid="{00000000-0005-0000-0000-000050000000}"/>
    <cellStyle name="Normal 10 2" xfId="69" xr:uid="{00000000-0005-0000-0000-000051000000}"/>
    <cellStyle name="Normal 10 2 2" xfId="223" xr:uid="{00000000-0005-0000-0000-000052000000}"/>
    <cellStyle name="Normal 10 3" xfId="224" xr:uid="{00000000-0005-0000-0000-000053000000}"/>
    <cellStyle name="Normal 11" xfId="165" xr:uid="{00000000-0005-0000-0000-000054000000}"/>
    <cellStyle name="Normal 11 2" xfId="225" xr:uid="{00000000-0005-0000-0000-000055000000}"/>
    <cellStyle name="Normal 12" xfId="166" xr:uid="{00000000-0005-0000-0000-000056000000}"/>
    <cellStyle name="Normal 13" xfId="167" xr:uid="{00000000-0005-0000-0000-000057000000}"/>
    <cellStyle name="Normal 14" xfId="168" xr:uid="{00000000-0005-0000-0000-000058000000}"/>
    <cellStyle name="Normal 15" xfId="169" xr:uid="{00000000-0005-0000-0000-000059000000}"/>
    <cellStyle name="Normal 16" xfId="170" xr:uid="{00000000-0005-0000-0000-00005A000000}"/>
    <cellStyle name="Normal 17" xfId="171" xr:uid="{00000000-0005-0000-0000-00005B000000}"/>
    <cellStyle name="Normal 18" xfId="172" xr:uid="{00000000-0005-0000-0000-00005C000000}"/>
    <cellStyle name="Normal 19" xfId="173" xr:uid="{00000000-0005-0000-0000-00005D000000}"/>
    <cellStyle name="Normal 2" xfId="37" xr:uid="{00000000-0005-0000-0000-00005E000000}"/>
    <cellStyle name="Normal 2 2" xfId="121" xr:uid="{00000000-0005-0000-0000-00005F000000}"/>
    <cellStyle name="Normal 20" xfId="174" xr:uid="{00000000-0005-0000-0000-000060000000}"/>
    <cellStyle name="Normal 21" xfId="175" xr:uid="{00000000-0005-0000-0000-000061000000}"/>
    <cellStyle name="Normal 22" xfId="176" xr:uid="{00000000-0005-0000-0000-000062000000}"/>
    <cellStyle name="Normal 23" xfId="178" xr:uid="{00000000-0005-0000-0000-000063000000}"/>
    <cellStyle name="Normal 23 2" xfId="226" xr:uid="{00000000-0005-0000-0000-000064000000}"/>
    <cellStyle name="Normal 24" xfId="227" xr:uid="{00000000-0005-0000-0000-000065000000}"/>
    <cellStyle name="Normal 25" xfId="315" xr:uid="{00000000-0005-0000-0000-000066000000}"/>
    <cellStyle name="Normal 3" xfId="38" xr:uid="{00000000-0005-0000-0000-000067000000}"/>
    <cellStyle name="Normal 3 2" xfId="52" xr:uid="{00000000-0005-0000-0000-000068000000}"/>
    <cellStyle name="Normal 4" xfId="39" xr:uid="{00000000-0005-0000-0000-000069000000}"/>
    <cellStyle name="Normal 4 2" xfId="70" xr:uid="{00000000-0005-0000-0000-00006A000000}"/>
    <cellStyle name="Normal 5" xfId="50" xr:uid="{00000000-0005-0000-0000-00006B000000}"/>
    <cellStyle name="Normal 5 2" xfId="51" xr:uid="{00000000-0005-0000-0000-00006C000000}"/>
    <cellStyle name="Normal 6" xfId="54" xr:uid="{00000000-0005-0000-0000-00006D000000}"/>
    <cellStyle name="Normal 6 2" xfId="62" xr:uid="{00000000-0005-0000-0000-00006E000000}"/>
    <cellStyle name="Normal 7" xfId="57" xr:uid="{00000000-0005-0000-0000-00006F000000}"/>
    <cellStyle name="Normal 8" xfId="64" xr:uid="{00000000-0005-0000-0000-000070000000}"/>
    <cellStyle name="Normal 9" xfId="65" xr:uid="{00000000-0005-0000-0000-000071000000}"/>
    <cellStyle name="Normal_18ssocial RSI" xfId="59" xr:uid="{00000000-0005-0000-0000-000072000000}"/>
    <cellStyle name="Normal_bedez2008 2" xfId="219" xr:uid="{00000000-0005-0000-0000-000073000000}"/>
    <cellStyle name="Normal_beFev2008 2" xfId="63" xr:uid="{00000000-0005-0000-0000-000074000000}"/>
    <cellStyle name="Normal_beFev2008 2 2" xfId="316" xr:uid="{00000000-0005-0000-0000-000075000000}"/>
    <cellStyle name="Normal_bejan2009" xfId="71" xr:uid="{00000000-0005-0000-0000-000076000000}"/>
    <cellStyle name="Normal_bejun2008" xfId="53" xr:uid="{00000000-0005-0000-0000-000077000000}"/>
    <cellStyle name="Normal_benov2008 2 2" xfId="72" xr:uid="{00000000-0005-0000-0000-000078000000}"/>
    <cellStyle name="Normal_beset2008" xfId="78" xr:uid="{00000000-0005-0000-0000-000079000000}"/>
    <cellStyle name="Normal_Book2" xfId="40" xr:uid="{00000000-0005-0000-0000-00007A000000}"/>
    <cellStyle name="Normal_Book2 2" xfId="66" xr:uid="{00000000-0005-0000-0000-00007B000000}"/>
    <cellStyle name="Normal_Book2 4" xfId="61" xr:uid="{00000000-0005-0000-0000-00007C000000}"/>
    <cellStyle name="Normal_Book3" xfId="60" xr:uid="{00000000-0005-0000-0000-00007D000000}"/>
    <cellStyle name="Nota" xfId="41" builtinId="10" customBuiltin="1"/>
    <cellStyle name="Nota 2" xfId="113" xr:uid="{00000000-0005-0000-0000-00007F000000}"/>
    <cellStyle name="NUMLINHA" xfId="75" xr:uid="{00000000-0005-0000-0000-000080000000}"/>
    <cellStyle name="Percent 2" xfId="177" xr:uid="{00000000-0005-0000-0000-000081000000}"/>
    <cellStyle name="Percentagem" xfId="220" builtinId="5"/>
    <cellStyle name="Percentagem 2" xfId="58" xr:uid="{00000000-0005-0000-0000-000083000000}"/>
    <cellStyle name="QDTITULO" xfId="76" xr:uid="{00000000-0005-0000-0000-000084000000}"/>
    <cellStyle name="Saída" xfId="42" builtinId="21" customBuiltin="1"/>
    <cellStyle name="Saída 2" xfId="114" xr:uid="{00000000-0005-0000-0000-000086000000}"/>
    <cellStyle name="Standaard_SifCdE01tableauxEN" xfId="43" xr:uid="{00000000-0005-0000-0000-000087000000}"/>
    <cellStyle name="style1395065383179" xfId="122" xr:uid="{00000000-0005-0000-0000-000088000000}"/>
    <cellStyle name="style1395065383179 2" xfId="228" xr:uid="{00000000-0005-0000-0000-000089000000}"/>
    <cellStyle name="style1395065383507" xfId="123" xr:uid="{00000000-0005-0000-0000-00008A000000}"/>
    <cellStyle name="style1395065383507 2" xfId="229" xr:uid="{00000000-0005-0000-0000-00008B000000}"/>
    <cellStyle name="style1395065383726" xfId="124" xr:uid="{00000000-0005-0000-0000-00008C000000}"/>
    <cellStyle name="style1395065383726 2" xfId="230" xr:uid="{00000000-0005-0000-0000-00008D000000}"/>
    <cellStyle name="style1395065383835" xfId="125" xr:uid="{00000000-0005-0000-0000-00008E000000}"/>
    <cellStyle name="style1395065383835 2" xfId="231" xr:uid="{00000000-0005-0000-0000-00008F000000}"/>
    <cellStyle name="style1395065383960" xfId="126" xr:uid="{00000000-0005-0000-0000-000090000000}"/>
    <cellStyle name="style1395065383960 2" xfId="232" xr:uid="{00000000-0005-0000-0000-000091000000}"/>
    <cellStyle name="style1395065384085" xfId="127" xr:uid="{00000000-0005-0000-0000-000092000000}"/>
    <cellStyle name="style1395065384085 2" xfId="233" xr:uid="{00000000-0005-0000-0000-000093000000}"/>
    <cellStyle name="style1395065384335" xfId="128" xr:uid="{00000000-0005-0000-0000-000094000000}"/>
    <cellStyle name="style1395065384335 2" xfId="234" xr:uid="{00000000-0005-0000-0000-000095000000}"/>
    <cellStyle name="style1395065384476" xfId="129" xr:uid="{00000000-0005-0000-0000-000096000000}"/>
    <cellStyle name="style1395065384476 2" xfId="235" xr:uid="{00000000-0005-0000-0000-000097000000}"/>
    <cellStyle name="style1395065384601" xfId="130" xr:uid="{00000000-0005-0000-0000-000098000000}"/>
    <cellStyle name="style1395065384601 2" xfId="236" xr:uid="{00000000-0005-0000-0000-000099000000}"/>
    <cellStyle name="style1395065384726" xfId="131" xr:uid="{00000000-0005-0000-0000-00009A000000}"/>
    <cellStyle name="style1395065384726 2" xfId="237" xr:uid="{00000000-0005-0000-0000-00009B000000}"/>
    <cellStyle name="style1395065384851" xfId="132" xr:uid="{00000000-0005-0000-0000-00009C000000}"/>
    <cellStyle name="style1395065384851 2" xfId="238" xr:uid="{00000000-0005-0000-0000-00009D000000}"/>
    <cellStyle name="style1395065385007" xfId="133" xr:uid="{00000000-0005-0000-0000-00009E000000}"/>
    <cellStyle name="style1395065385007 2" xfId="239" xr:uid="{00000000-0005-0000-0000-00009F000000}"/>
    <cellStyle name="style1395065385101" xfId="134" xr:uid="{00000000-0005-0000-0000-0000A0000000}"/>
    <cellStyle name="style1395065385101 2" xfId="240" xr:uid="{00000000-0005-0000-0000-0000A1000000}"/>
    <cellStyle name="style1395065385210" xfId="135" xr:uid="{00000000-0005-0000-0000-0000A2000000}"/>
    <cellStyle name="style1395065385210 2" xfId="241" xr:uid="{00000000-0005-0000-0000-0000A3000000}"/>
    <cellStyle name="style1395065385413" xfId="136" xr:uid="{00000000-0005-0000-0000-0000A4000000}"/>
    <cellStyle name="style1395065385413 2" xfId="242" xr:uid="{00000000-0005-0000-0000-0000A5000000}"/>
    <cellStyle name="style1395065385507" xfId="137" xr:uid="{00000000-0005-0000-0000-0000A6000000}"/>
    <cellStyle name="style1395065385507 2" xfId="243" xr:uid="{00000000-0005-0000-0000-0000A7000000}"/>
    <cellStyle name="style1395065385710" xfId="138" xr:uid="{00000000-0005-0000-0000-0000A8000000}"/>
    <cellStyle name="style1395065385710 2" xfId="244" xr:uid="{00000000-0005-0000-0000-0000A9000000}"/>
    <cellStyle name="style1395065385804" xfId="139" xr:uid="{00000000-0005-0000-0000-0000AA000000}"/>
    <cellStyle name="style1395065385804 2" xfId="245" xr:uid="{00000000-0005-0000-0000-0000AB000000}"/>
    <cellStyle name="style1395065385898" xfId="140" xr:uid="{00000000-0005-0000-0000-0000AC000000}"/>
    <cellStyle name="style1395065385898 2" xfId="246" xr:uid="{00000000-0005-0000-0000-0000AD000000}"/>
    <cellStyle name="style1395065386007" xfId="141" xr:uid="{00000000-0005-0000-0000-0000AE000000}"/>
    <cellStyle name="style1395065386007 2" xfId="247" xr:uid="{00000000-0005-0000-0000-0000AF000000}"/>
    <cellStyle name="style1395065386101" xfId="142" xr:uid="{00000000-0005-0000-0000-0000B0000000}"/>
    <cellStyle name="style1395065386101 2" xfId="248" xr:uid="{00000000-0005-0000-0000-0000B1000000}"/>
    <cellStyle name="style1395065386226" xfId="143" xr:uid="{00000000-0005-0000-0000-0000B2000000}"/>
    <cellStyle name="style1395065386226 2" xfId="249" xr:uid="{00000000-0005-0000-0000-0000B3000000}"/>
    <cellStyle name="style1395065386335" xfId="144" xr:uid="{00000000-0005-0000-0000-0000B4000000}"/>
    <cellStyle name="style1395065386335 2" xfId="250" xr:uid="{00000000-0005-0000-0000-0000B5000000}"/>
    <cellStyle name="style1395065386476" xfId="145" xr:uid="{00000000-0005-0000-0000-0000B6000000}"/>
    <cellStyle name="style1395065386476 2" xfId="251" xr:uid="{00000000-0005-0000-0000-0000B7000000}"/>
    <cellStyle name="style1395065386601" xfId="146" xr:uid="{00000000-0005-0000-0000-0000B8000000}"/>
    <cellStyle name="style1395065386601 2" xfId="252" xr:uid="{00000000-0005-0000-0000-0000B9000000}"/>
    <cellStyle name="style1395065386726" xfId="147" xr:uid="{00000000-0005-0000-0000-0000BA000000}"/>
    <cellStyle name="style1395065386726 2" xfId="253" xr:uid="{00000000-0005-0000-0000-0000BB000000}"/>
    <cellStyle name="style1395065386945" xfId="148" xr:uid="{00000000-0005-0000-0000-0000BC000000}"/>
    <cellStyle name="style1395065386945 2" xfId="254" xr:uid="{00000000-0005-0000-0000-0000BD000000}"/>
    <cellStyle name="style1395065387054" xfId="149" xr:uid="{00000000-0005-0000-0000-0000BE000000}"/>
    <cellStyle name="style1395065387054 2" xfId="255" xr:uid="{00000000-0005-0000-0000-0000BF000000}"/>
    <cellStyle name="style1395065387164" xfId="150" xr:uid="{00000000-0005-0000-0000-0000C0000000}"/>
    <cellStyle name="style1395065387164 2" xfId="256" xr:uid="{00000000-0005-0000-0000-0000C1000000}"/>
    <cellStyle name="style1395065387382" xfId="151" xr:uid="{00000000-0005-0000-0000-0000C2000000}"/>
    <cellStyle name="style1395065387382 2" xfId="257" xr:uid="{00000000-0005-0000-0000-0000C3000000}"/>
    <cellStyle name="style1395065387492" xfId="152" xr:uid="{00000000-0005-0000-0000-0000C4000000}"/>
    <cellStyle name="style1395065387492 2" xfId="258" xr:uid="{00000000-0005-0000-0000-0000C5000000}"/>
    <cellStyle name="style1395065387601" xfId="153" xr:uid="{00000000-0005-0000-0000-0000C6000000}"/>
    <cellStyle name="style1395065387601 2" xfId="259" xr:uid="{00000000-0005-0000-0000-0000C7000000}"/>
    <cellStyle name="style1395065387711" xfId="154" xr:uid="{00000000-0005-0000-0000-0000C8000000}"/>
    <cellStyle name="style1395065387711 2" xfId="260" xr:uid="{00000000-0005-0000-0000-0000C9000000}"/>
    <cellStyle name="style1395065387820" xfId="155" xr:uid="{00000000-0005-0000-0000-0000CA000000}"/>
    <cellStyle name="style1395065387820 2" xfId="261" xr:uid="{00000000-0005-0000-0000-0000CB000000}"/>
    <cellStyle name="style1395065388023" xfId="156" xr:uid="{00000000-0005-0000-0000-0000CC000000}"/>
    <cellStyle name="style1395065388023 2" xfId="262" xr:uid="{00000000-0005-0000-0000-0000CD000000}"/>
    <cellStyle name="style1395065388429" xfId="157" xr:uid="{00000000-0005-0000-0000-0000CE000000}"/>
    <cellStyle name="style1395065388429 2" xfId="263" xr:uid="{00000000-0005-0000-0000-0000CF000000}"/>
    <cellStyle name="style1395065388554" xfId="158" xr:uid="{00000000-0005-0000-0000-0000D0000000}"/>
    <cellStyle name="style1395065388554 2" xfId="264" xr:uid="{00000000-0005-0000-0000-0000D1000000}"/>
    <cellStyle name="style1395065388757" xfId="159" xr:uid="{00000000-0005-0000-0000-0000D2000000}"/>
    <cellStyle name="style1395065388757 2" xfId="265" xr:uid="{00000000-0005-0000-0000-0000D3000000}"/>
    <cellStyle name="style1421252534878" xfId="179" xr:uid="{00000000-0005-0000-0000-0000D4000000}"/>
    <cellStyle name="style1421252534878 2" xfId="266" xr:uid="{00000000-0005-0000-0000-0000D5000000}"/>
    <cellStyle name="style1421252535081" xfId="180" xr:uid="{00000000-0005-0000-0000-0000D6000000}"/>
    <cellStyle name="style1421252535081 2" xfId="267" xr:uid="{00000000-0005-0000-0000-0000D7000000}"/>
    <cellStyle name="style1421252535237" xfId="181" xr:uid="{00000000-0005-0000-0000-0000D8000000}"/>
    <cellStyle name="style1421252535237 2" xfId="268" xr:uid="{00000000-0005-0000-0000-0000D9000000}"/>
    <cellStyle name="style1421252535347" xfId="182" xr:uid="{00000000-0005-0000-0000-0000DA000000}"/>
    <cellStyle name="style1421252535347 2" xfId="269" xr:uid="{00000000-0005-0000-0000-0000DB000000}"/>
    <cellStyle name="style1421252535472" xfId="183" xr:uid="{00000000-0005-0000-0000-0000DC000000}"/>
    <cellStyle name="style1421252535472 2" xfId="270" xr:uid="{00000000-0005-0000-0000-0000DD000000}"/>
    <cellStyle name="style1421252535597" xfId="184" xr:uid="{00000000-0005-0000-0000-0000DE000000}"/>
    <cellStyle name="style1421252535597 2" xfId="271" xr:uid="{00000000-0005-0000-0000-0000DF000000}"/>
    <cellStyle name="style1421252535737" xfId="185" xr:uid="{00000000-0005-0000-0000-0000E0000000}"/>
    <cellStyle name="style1421252535737 2" xfId="272" xr:uid="{00000000-0005-0000-0000-0000E1000000}"/>
    <cellStyle name="style1421252535893" xfId="186" xr:uid="{00000000-0005-0000-0000-0000E2000000}"/>
    <cellStyle name="style1421252535893 2" xfId="273" xr:uid="{00000000-0005-0000-0000-0000E3000000}"/>
    <cellStyle name="style1421252536143" xfId="187" xr:uid="{00000000-0005-0000-0000-0000E4000000}"/>
    <cellStyle name="style1421252536143 2" xfId="274" xr:uid="{00000000-0005-0000-0000-0000E5000000}"/>
    <cellStyle name="style1421252536268" xfId="188" xr:uid="{00000000-0005-0000-0000-0000E6000000}"/>
    <cellStyle name="style1421252536268 2" xfId="275" xr:uid="{00000000-0005-0000-0000-0000E7000000}"/>
    <cellStyle name="style1421252536378" xfId="189" xr:uid="{00000000-0005-0000-0000-0000E8000000}"/>
    <cellStyle name="style1421252536378 2" xfId="276" xr:uid="{00000000-0005-0000-0000-0000E9000000}"/>
    <cellStyle name="style1421252536518" xfId="190" xr:uid="{00000000-0005-0000-0000-0000EA000000}"/>
    <cellStyle name="style1421252536518 2" xfId="277" xr:uid="{00000000-0005-0000-0000-0000EB000000}"/>
    <cellStyle name="style1421252536628" xfId="191" xr:uid="{00000000-0005-0000-0000-0000EC000000}"/>
    <cellStyle name="style1421252536628 2" xfId="278" xr:uid="{00000000-0005-0000-0000-0000ED000000}"/>
    <cellStyle name="style1421252536737" xfId="192" xr:uid="{00000000-0005-0000-0000-0000EE000000}"/>
    <cellStyle name="style1421252536737 2" xfId="279" xr:uid="{00000000-0005-0000-0000-0000EF000000}"/>
    <cellStyle name="style1421252536924" xfId="193" xr:uid="{00000000-0005-0000-0000-0000F0000000}"/>
    <cellStyle name="style1421252536924 2" xfId="280" xr:uid="{00000000-0005-0000-0000-0000F1000000}"/>
    <cellStyle name="style1421252537049" xfId="194" xr:uid="{00000000-0005-0000-0000-0000F2000000}"/>
    <cellStyle name="style1421252537049 2" xfId="281" xr:uid="{00000000-0005-0000-0000-0000F3000000}"/>
    <cellStyle name="style1421252537143" xfId="195" xr:uid="{00000000-0005-0000-0000-0000F4000000}"/>
    <cellStyle name="style1421252537143 2" xfId="282" xr:uid="{00000000-0005-0000-0000-0000F5000000}"/>
    <cellStyle name="style1421252537253" xfId="196" xr:uid="{00000000-0005-0000-0000-0000F6000000}"/>
    <cellStyle name="style1421252537253 2" xfId="283" xr:uid="{00000000-0005-0000-0000-0000F7000000}"/>
    <cellStyle name="style1421252537440" xfId="197" xr:uid="{00000000-0005-0000-0000-0000F8000000}"/>
    <cellStyle name="style1421252537440 2" xfId="284" xr:uid="{00000000-0005-0000-0000-0000F9000000}"/>
    <cellStyle name="style1421252537565" xfId="198" xr:uid="{00000000-0005-0000-0000-0000FA000000}"/>
    <cellStyle name="style1421252537565 2" xfId="285" xr:uid="{00000000-0005-0000-0000-0000FB000000}"/>
    <cellStyle name="style1421252537690" xfId="199" xr:uid="{00000000-0005-0000-0000-0000FC000000}"/>
    <cellStyle name="style1421252537690 2" xfId="286" xr:uid="{00000000-0005-0000-0000-0000FD000000}"/>
    <cellStyle name="style1421252537815" xfId="200" xr:uid="{00000000-0005-0000-0000-0000FE000000}"/>
    <cellStyle name="style1421252537815 2" xfId="287" xr:uid="{00000000-0005-0000-0000-0000FF000000}"/>
    <cellStyle name="style1421252537940" xfId="201" xr:uid="{00000000-0005-0000-0000-000000010000}"/>
    <cellStyle name="style1421252537940 2" xfId="288" xr:uid="{00000000-0005-0000-0000-000001010000}"/>
    <cellStyle name="style1421252538112" xfId="202" xr:uid="{00000000-0005-0000-0000-000002010000}"/>
    <cellStyle name="style1421252538112 2" xfId="289" xr:uid="{00000000-0005-0000-0000-000003010000}"/>
    <cellStyle name="style1421252538237" xfId="203" xr:uid="{00000000-0005-0000-0000-000004010000}"/>
    <cellStyle name="style1421252538237 2" xfId="290" xr:uid="{00000000-0005-0000-0000-000005010000}"/>
    <cellStyle name="style1421252538362" xfId="204" xr:uid="{00000000-0005-0000-0000-000006010000}"/>
    <cellStyle name="style1421252538362 2" xfId="291" xr:uid="{00000000-0005-0000-0000-000007010000}"/>
    <cellStyle name="style1421252538502" xfId="205" xr:uid="{00000000-0005-0000-0000-000008010000}"/>
    <cellStyle name="style1421252538502 2" xfId="292" xr:uid="{00000000-0005-0000-0000-000009010000}"/>
    <cellStyle name="style1421252538752" xfId="206" xr:uid="{00000000-0005-0000-0000-00000A010000}"/>
    <cellStyle name="style1421252538752 2" xfId="293" xr:uid="{00000000-0005-0000-0000-00000B010000}"/>
    <cellStyle name="style1421252538846" xfId="207" xr:uid="{00000000-0005-0000-0000-00000C010000}"/>
    <cellStyle name="style1421252538846 2" xfId="294" xr:uid="{00000000-0005-0000-0000-00000D010000}"/>
    <cellStyle name="style1421252538955" xfId="208" xr:uid="{00000000-0005-0000-0000-00000E010000}"/>
    <cellStyle name="style1421252538955 2" xfId="295" xr:uid="{00000000-0005-0000-0000-00000F010000}"/>
    <cellStyle name="style1421252539049" xfId="209" xr:uid="{00000000-0005-0000-0000-000010010000}"/>
    <cellStyle name="style1421252539049 2" xfId="296" xr:uid="{00000000-0005-0000-0000-000011010000}"/>
    <cellStyle name="style1421252539174" xfId="210" xr:uid="{00000000-0005-0000-0000-000012010000}"/>
    <cellStyle name="style1421252539174 2" xfId="297" xr:uid="{00000000-0005-0000-0000-000013010000}"/>
    <cellStyle name="style1421252539283" xfId="211" xr:uid="{00000000-0005-0000-0000-000014010000}"/>
    <cellStyle name="style1421252539283 2" xfId="298" xr:uid="{00000000-0005-0000-0000-000015010000}"/>
    <cellStyle name="style1421252539393" xfId="212" xr:uid="{00000000-0005-0000-0000-000016010000}"/>
    <cellStyle name="style1421252539393 2" xfId="299" xr:uid="{00000000-0005-0000-0000-000017010000}"/>
    <cellStyle name="style1421252539502" xfId="213" xr:uid="{00000000-0005-0000-0000-000018010000}"/>
    <cellStyle name="style1421252539502 2" xfId="300" xr:uid="{00000000-0005-0000-0000-000019010000}"/>
    <cellStyle name="style1421252539612" xfId="214" xr:uid="{00000000-0005-0000-0000-00001A010000}"/>
    <cellStyle name="style1421252539612 2" xfId="301" xr:uid="{00000000-0005-0000-0000-00001B010000}"/>
    <cellStyle name="style1421252540033" xfId="215" xr:uid="{00000000-0005-0000-0000-00001C010000}"/>
    <cellStyle name="style1421252540033 2" xfId="302" xr:uid="{00000000-0005-0000-0000-00001D010000}"/>
    <cellStyle name="style1421252540158" xfId="216" xr:uid="{00000000-0005-0000-0000-00001E010000}"/>
    <cellStyle name="style1421252540158 2" xfId="303" xr:uid="{00000000-0005-0000-0000-00001F010000}"/>
    <cellStyle name="style1421252540315" xfId="217" xr:uid="{00000000-0005-0000-0000-000020010000}"/>
    <cellStyle name="style1421252540315 2" xfId="304" xr:uid="{00000000-0005-0000-0000-000021010000}"/>
    <cellStyle name="style1421252540424" xfId="218" xr:uid="{00000000-0005-0000-0000-000022010000}"/>
    <cellStyle name="style1421252540424 2" xfId="305" xr:uid="{00000000-0005-0000-0000-000023010000}"/>
    <cellStyle name="style1496321432294" xfId="306" xr:uid="{00000000-0005-0000-0000-000024010000}"/>
    <cellStyle name="style1496321432326" xfId="307" xr:uid="{00000000-0005-0000-0000-000025010000}"/>
    <cellStyle name="style1496321432372" xfId="308" xr:uid="{00000000-0005-0000-0000-000026010000}"/>
    <cellStyle name="style1496321432404" xfId="309" xr:uid="{00000000-0005-0000-0000-000027010000}"/>
    <cellStyle name="style1496321432451" xfId="310" xr:uid="{00000000-0005-0000-0000-000028010000}"/>
    <cellStyle name="style1496321432560" xfId="311" xr:uid="{00000000-0005-0000-0000-000029010000}"/>
    <cellStyle name="style1496321432716" xfId="312" xr:uid="{00000000-0005-0000-0000-00002A010000}"/>
    <cellStyle name="style1496321432763" xfId="313" xr:uid="{00000000-0005-0000-0000-00002B010000}"/>
    <cellStyle name="style1496321432794" xfId="314" xr:uid="{00000000-0005-0000-0000-00002C010000}"/>
    <cellStyle name="Texto de Aviso" xfId="44" builtinId="11" customBuiltin="1"/>
    <cellStyle name="Texto de Aviso 2" xfId="115" xr:uid="{00000000-0005-0000-0000-00002E010000}"/>
    <cellStyle name="Texto Explicativo" xfId="45" builtinId="53" customBuiltin="1"/>
    <cellStyle name="Texto Explicativo 2" xfId="116" xr:uid="{00000000-0005-0000-0000-000030010000}"/>
    <cellStyle name="TITCOLUNA" xfId="77" xr:uid="{00000000-0005-0000-0000-000031010000}"/>
    <cellStyle name="Título" xfId="46" builtinId="15" customBuiltin="1"/>
    <cellStyle name="Título 2" xfId="117" xr:uid="{00000000-0005-0000-0000-000033010000}"/>
    <cellStyle name="Total" xfId="47" builtinId="25" customBuiltin="1"/>
    <cellStyle name="Total 2" xfId="118" xr:uid="{00000000-0005-0000-0000-000035010000}"/>
    <cellStyle name="Verificar Célula" xfId="48" builtinId="23" customBuiltin="1"/>
    <cellStyle name="Verificar Célula 2" xfId="119" xr:uid="{00000000-0005-0000-0000-000037010000}"/>
    <cellStyle name="Vírgula 2" xfId="49" xr:uid="{00000000-0005-0000-0000-000038010000}"/>
    <cellStyle name="Vírgula 2 2" xfId="160" xr:uid="{00000000-0005-0000-0000-000039010000}"/>
    <cellStyle name="Vírgula 3" xfId="55" xr:uid="{00000000-0005-0000-0000-00003A010000}"/>
    <cellStyle name="Vírgula 4" xfId="56" xr:uid="{00000000-0005-0000-0000-00003B010000}"/>
    <cellStyle name="Vírgula 4 2" xfId="161" xr:uid="{00000000-0005-0000-0000-00003C010000}"/>
  </cellStyles>
  <dxfs count="20">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numFmt numFmtId="179" formatCode="#,##0.00_);&quot;(&quot;#,##0.00&quot;)&quot;;&quot;-&quot;_)"/>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333333"/>
      <color rgb="FF008080"/>
      <color rgb="FF9C0000"/>
      <color rgb="FFFFC7CE"/>
      <color rgb="FF9C0006"/>
      <color rgb="FFFF9999"/>
      <color rgb="FFFFFFCC"/>
      <color rgb="FF1F497D"/>
      <color rgb="FFD3EEFF"/>
      <color rgb="FFFFE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0425694444444447"/>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nov.</c:v>
                  </c:pt>
                  <c:pt idx="1">
                    <c:v>dez.</c:v>
                  </c:pt>
                  <c:pt idx="2">
                    <c:v>jan.</c:v>
                  </c:pt>
                  <c:pt idx="3">
                    <c:v>fev.</c:v>
                  </c:pt>
                  <c:pt idx="4">
                    <c:v>mar.</c:v>
                  </c:pt>
                  <c:pt idx="5">
                    <c:v>abr.</c:v>
                  </c:pt>
                  <c:pt idx="6">
                    <c:v>mai.</c:v>
                  </c:pt>
                  <c:pt idx="7">
                    <c:v>jun.</c:v>
                  </c:pt>
                  <c:pt idx="8">
                    <c:v>jul.</c:v>
                  </c:pt>
                  <c:pt idx="9">
                    <c:v>ago.</c:v>
                  </c:pt>
                  <c:pt idx="10">
                    <c:v>set.</c:v>
                  </c:pt>
                  <c:pt idx="11">
                    <c:v>out.</c:v>
                  </c:pt>
                  <c:pt idx="12">
                    <c:v>nov.</c:v>
                  </c:pt>
                </c:lvl>
                <c:lvl>
                  <c:pt idx="0">
                    <c:v>2016</c:v>
                  </c:pt>
                  <c:pt idx="2">
                    <c:v>2017</c:v>
                  </c:pt>
                </c:lvl>
              </c:multiLvlStrCache>
            </c:multiLvlStrRef>
          </c:cat>
          <c:val>
            <c:numRef>
              <c:f>'9lay_off'!$E$12:$Q$12</c:f>
              <c:numCache>
                <c:formatCode>0</c:formatCode>
                <c:ptCount val="13"/>
                <c:pt idx="0">
                  <c:v>89</c:v>
                </c:pt>
                <c:pt idx="1">
                  <c:v>95</c:v>
                </c:pt>
                <c:pt idx="2">
                  <c:v>87</c:v>
                </c:pt>
                <c:pt idx="3">
                  <c:v>78</c:v>
                </c:pt>
                <c:pt idx="4">
                  <c:v>66</c:v>
                </c:pt>
                <c:pt idx="5">
                  <c:v>61</c:v>
                </c:pt>
                <c:pt idx="6">
                  <c:v>45</c:v>
                </c:pt>
                <c:pt idx="7">
                  <c:v>39</c:v>
                </c:pt>
                <c:pt idx="8">
                  <c:v>39</c:v>
                </c:pt>
                <c:pt idx="9">
                  <c:v>32</c:v>
                </c:pt>
                <c:pt idx="10">
                  <c:v>29</c:v>
                </c:pt>
                <c:pt idx="11">
                  <c:v>24</c:v>
                </c:pt>
                <c:pt idx="12">
                  <c:v>42</c:v>
                </c:pt>
              </c:numCache>
            </c:numRef>
          </c:val>
          <c:extLst>
            <c:ext xmlns:c16="http://schemas.microsoft.com/office/drawing/2014/chart" uri="{C3380CC4-5D6E-409C-BE32-E72D297353CC}">
              <c16:uniqueId val="{00000000-3200-4A39-B20E-2F02A351D351}"/>
            </c:ext>
          </c:extLst>
        </c:ser>
        <c:dLbls>
          <c:showLegendKey val="0"/>
          <c:showVal val="0"/>
          <c:showCatName val="0"/>
          <c:showSerName val="0"/>
          <c:showPercent val="0"/>
          <c:showBubbleSize val="0"/>
        </c:dLbls>
        <c:gapWidth val="150"/>
        <c:axId val="138588160"/>
        <c:axId val="138605312"/>
      </c:barChart>
      <c:catAx>
        <c:axId val="13858816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38605312"/>
        <c:crosses val="autoZero"/>
        <c:auto val="1"/>
        <c:lblAlgn val="ctr"/>
        <c:lblOffset val="100"/>
        <c:tickLblSkip val="1"/>
        <c:tickMarkSkip val="1"/>
        <c:noMultiLvlLbl val="0"/>
      </c:catAx>
      <c:valAx>
        <c:axId val="13860531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858816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1D89-448B-AD77-D31840B835F7}"/>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D89-448B-AD77-D31840B835F7}"/>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1D89-448B-AD77-D31840B835F7}"/>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1D89-448B-AD77-D31840B835F7}"/>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1D89-448B-AD77-D31840B835F7}"/>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1D89-448B-AD77-D31840B835F7}"/>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1D89-448B-AD77-D31840B835F7}"/>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1D89-448B-AD77-D31840B835F7}"/>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1D89-448B-AD77-D31840B835F7}"/>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1D89-448B-AD77-D31840B835F7}"/>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1D89-448B-AD77-D31840B835F7}"/>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1D89-448B-AD77-D31840B835F7}"/>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1D89-448B-AD77-D31840B835F7}"/>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1D89-448B-AD77-D31840B835F7}"/>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1D89-448B-AD77-D31840B835F7}"/>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1D89-448B-AD77-D31840B835F7}"/>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1D89-448B-AD77-D31840B835F7}"/>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1D89-448B-AD77-D31840B835F7}"/>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1D89-448B-AD77-D31840B835F7}"/>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1D89-448B-AD77-D31840B835F7}"/>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1D89-448B-AD77-D31840B835F7}"/>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110781</c:v>
              </c:pt>
              <c:pt idx="1">
                <c:v>106138</c:v>
              </c:pt>
            </c:numLit>
          </c:val>
          <c:extLst>
            <c:ext xmlns:c16="http://schemas.microsoft.com/office/drawing/2014/chart" uri="{C3380CC4-5D6E-409C-BE32-E72D297353CC}">
              <c16:uniqueId val="{00000015-1D89-448B-AD77-D31840B835F7}"/>
            </c:ext>
          </c:extLst>
        </c:ser>
        <c:dLbls>
          <c:showLegendKey val="0"/>
          <c:showVal val="0"/>
          <c:showCatName val="0"/>
          <c:showSerName val="0"/>
          <c:showPercent val="0"/>
          <c:showBubbleSize val="0"/>
        </c:dLbls>
        <c:gapWidth val="120"/>
        <c:axId val="132780032"/>
        <c:axId val="132781568"/>
      </c:barChart>
      <c:catAx>
        <c:axId val="13278003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32781568"/>
        <c:crosses val="autoZero"/>
        <c:auto val="1"/>
        <c:lblAlgn val="ctr"/>
        <c:lblOffset val="100"/>
        <c:tickLblSkip val="1"/>
        <c:tickMarkSkip val="1"/>
        <c:noMultiLvlLbl val="0"/>
      </c:catAx>
      <c:valAx>
        <c:axId val="132781568"/>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13278003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3D-45EF-80B2-8C9BDDCA8A5D}"/>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483D-45EF-80B2-8C9BDDCA8A5D}"/>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483D-45EF-80B2-8C9BDDCA8A5D}"/>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483D-45EF-80B2-8C9BDDCA8A5D}"/>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483D-45EF-80B2-8C9BDDCA8A5D}"/>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483D-45EF-80B2-8C9BDDCA8A5D}"/>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483D-45EF-80B2-8C9BDDCA8A5D}"/>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483D-45EF-80B2-8C9BDDCA8A5D}"/>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483D-45EF-80B2-8C9BDDCA8A5D}"/>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483D-45EF-80B2-8C9BDDCA8A5D}"/>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483D-45EF-80B2-8C9BDDCA8A5D}"/>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483D-45EF-80B2-8C9BDDCA8A5D}"/>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483D-45EF-80B2-8C9BDDCA8A5D}"/>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483D-45EF-80B2-8C9BDDCA8A5D}"/>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483D-45EF-80B2-8C9BDDCA8A5D}"/>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483D-45EF-80B2-8C9BDDCA8A5D}"/>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483D-45EF-80B2-8C9BDDCA8A5D}"/>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483D-45EF-80B2-8C9BDDCA8A5D}"/>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483D-45EF-80B2-8C9BDDCA8A5D}"/>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483D-45EF-80B2-8C9BDDCA8A5D}"/>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69843</c:v>
              </c:pt>
              <c:pt idx="1">
                <c:v>3922</c:v>
              </c:pt>
              <c:pt idx="2">
                <c:v>3747</c:v>
              </c:pt>
              <c:pt idx="3">
                <c:v>13358</c:v>
              </c:pt>
              <c:pt idx="4">
                <c:v>10878</c:v>
              </c:pt>
              <c:pt idx="5">
                <c:v>11620</c:v>
              </c:pt>
              <c:pt idx="6">
                <c:v>13203</c:v>
              </c:pt>
              <c:pt idx="7">
                <c:v>15843</c:v>
              </c:pt>
              <c:pt idx="8">
                <c:v>17260</c:v>
              </c:pt>
              <c:pt idx="9">
                <c:v>19477</c:v>
              </c:pt>
              <c:pt idx="10">
                <c:v>19590</c:v>
              </c:pt>
              <c:pt idx="11">
                <c:v>13998</c:v>
              </c:pt>
              <c:pt idx="12">
                <c:v>4180</c:v>
              </c:pt>
            </c:numLit>
          </c:val>
          <c:extLst>
            <c:ext xmlns:c16="http://schemas.microsoft.com/office/drawing/2014/chart" uri="{C3380CC4-5D6E-409C-BE32-E72D297353CC}">
              <c16:uniqueId val="{00000014-483D-45EF-80B2-8C9BDDCA8A5D}"/>
            </c:ext>
          </c:extLst>
        </c:ser>
        <c:dLbls>
          <c:showLegendKey val="0"/>
          <c:showVal val="0"/>
          <c:showCatName val="0"/>
          <c:showSerName val="0"/>
          <c:showPercent val="0"/>
          <c:showBubbleSize val="0"/>
        </c:dLbls>
        <c:gapWidth val="30"/>
        <c:axId val="133192704"/>
        <c:axId val="133198592"/>
      </c:barChart>
      <c:catAx>
        <c:axId val="13319270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33198592"/>
        <c:crosses val="autoZero"/>
        <c:auto val="1"/>
        <c:lblAlgn val="ctr"/>
        <c:lblOffset val="100"/>
        <c:tickLblSkip val="1"/>
        <c:tickMarkSkip val="1"/>
        <c:noMultiLvlLbl val="0"/>
      </c:catAx>
      <c:valAx>
        <c:axId val="133198592"/>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3319270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4858</c:v>
                </c:pt>
                <c:pt idx="1">
                  <c:v>1659</c:v>
                </c:pt>
                <c:pt idx="2">
                  <c:v>3052</c:v>
                </c:pt>
                <c:pt idx="3">
                  <c:v>918</c:v>
                </c:pt>
                <c:pt idx="4">
                  <c:v>1667</c:v>
                </c:pt>
                <c:pt idx="5">
                  <c:v>3570</c:v>
                </c:pt>
                <c:pt idx="6">
                  <c:v>1391</c:v>
                </c:pt>
                <c:pt idx="7">
                  <c:v>2652</c:v>
                </c:pt>
                <c:pt idx="8">
                  <c:v>1270</c:v>
                </c:pt>
                <c:pt idx="9">
                  <c:v>2017</c:v>
                </c:pt>
                <c:pt idx="10">
                  <c:v>17241</c:v>
                </c:pt>
                <c:pt idx="11">
                  <c:v>1276</c:v>
                </c:pt>
                <c:pt idx="12">
                  <c:v>30077</c:v>
                </c:pt>
                <c:pt idx="13">
                  <c:v>2501</c:v>
                </c:pt>
                <c:pt idx="14">
                  <c:v>8621</c:v>
                </c:pt>
                <c:pt idx="15">
                  <c:v>1232</c:v>
                </c:pt>
                <c:pt idx="16">
                  <c:v>2821</c:v>
                </c:pt>
                <c:pt idx="17">
                  <c:v>3554</c:v>
                </c:pt>
                <c:pt idx="18">
                  <c:v>6372</c:v>
                </c:pt>
                <c:pt idx="19">
                  <c:v>1684</c:v>
                </c:pt>
              </c:numCache>
            </c:numRef>
          </c:val>
          <c:extLst>
            <c:ext xmlns:c16="http://schemas.microsoft.com/office/drawing/2014/chart" uri="{C3380CC4-5D6E-409C-BE32-E72D297353CC}">
              <c16:uniqueId val="{00000000-2495-4E4D-AA0C-AD6CAAF4F95F}"/>
            </c:ext>
          </c:extLst>
        </c:ser>
        <c:dLbls>
          <c:showLegendKey val="0"/>
          <c:showVal val="0"/>
          <c:showCatName val="0"/>
          <c:showSerName val="0"/>
          <c:showPercent val="0"/>
          <c:showBubbleSize val="0"/>
        </c:dLbls>
        <c:gapWidth val="30"/>
        <c:axId val="133211648"/>
        <c:axId val="133213184"/>
      </c:barChart>
      <c:catAx>
        <c:axId val="133211648"/>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133213184"/>
        <c:crosses val="autoZero"/>
        <c:auto val="1"/>
        <c:lblAlgn val="ctr"/>
        <c:lblOffset val="100"/>
        <c:tickLblSkip val="1"/>
        <c:tickMarkSkip val="1"/>
        <c:noMultiLvlLbl val="0"/>
      </c:catAx>
      <c:valAx>
        <c:axId val="133213184"/>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3321164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D8-4B13-8C11-97AEE6F44789}"/>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D8-4B13-8C11-97AEE6F44789}"/>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D8-4B13-8C11-97AEE6F44789}"/>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D8-4B13-8C11-97AEE6F44789}"/>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0D8-4B13-8C11-97AEE6F44789}"/>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0D8-4B13-8C11-97AEE6F44789}"/>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0D8-4B13-8C11-97AEE6F44789}"/>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0D8-4B13-8C11-97AEE6F44789}"/>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0D8-4B13-8C11-97AEE6F44789}"/>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0D8-4B13-8C11-97AEE6F44789}"/>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0D8-4B13-8C11-97AEE6F44789}"/>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0D8-4B13-8C11-97AEE6F44789}"/>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0D8-4B13-8C11-97AEE6F44789}"/>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0D8-4B13-8C11-97AEE6F44789}"/>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0D8-4B13-8C11-97AEE6F44789}"/>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0D8-4B13-8C11-97AEE6F44789}"/>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0D8-4B13-8C11-97AEE6F44789}"/>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0D8-4B13-8C11-97AEE6F44789}"/>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0D8-4B13-8C11-97AEE6F44789}"/>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0D8-4B13-8C11-97AEE6F44789}"/>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120.840130499259</c:v>
                </c:pt>
                <c:pt idx="1">
                  <c:v>111.602698682533</c:v>
                </c:pt>
                <c:pt idx="2">
                  <c:v>116.007003697155</c:v>
                </c:pt>
                <c:pt idx="3">
                  <c:v>117.678213783404</c:v>
                </c:pt>
                <c:pt idx="4">
                  <c:v>112.042719416689</c:v>
                </c:pt>
                <c:pt idx="5">
                  <c:v>121.689255579334</c:v>
                </c:pt>
                <c:pt idx="6">
                  <c:v>105.98890438247</c:v>
                </c:pt>
                <c:pt idx="7">
                  <c:v>118.22167576131</c:v>
                </c:pt>
                <c:pt idx="8">
                  <c:v>109.536395854229</c:v>
                </c:pt>
                <c:pt idx="9">
                  <c:v>117.186567307692</c:v>
                </c:pt>
                <c:pt idx="10">
                  <c:v>114.730265979488</c:v>
                </c:pt>
                <c:pt idx="11">
                  <c:v>112.89585553582</c:v>
                </c:pt>
                <c:pt idx="12">
                  <c:v>113.3167969843</c:v>
                </c:pt>
                <c:pt idx="13">
                  <c:v>113.67250439058699</c:v>
                </c:pt>
                <c:pt idx="14">
                  <c:v>119.810330237358</c:v>
                </c:pt>
                <c:pt idx="15">
                  <c:v>120.655</c:v>
                </c:pt>
                <c:pt idx="16">
                  <c:v>119.084400357462</c:v>
                </c:pt>
                <c:pt idx="17">
                  <c:v>113.62085196454601</c:v>
                </c:pt>
                <c:pt idx="18">
                  <c:v>82.331313533229107</c:v>
                </c:pt>
                <c:pt idx="19">
                  <c:v>106.69452086553299</c:v>
                </c:pt>
              </c:numCache>
            </c:numRef>
          </c:val>
          <c:smooth val="0"/>
          <c:extLst>
            <c:ext xmlns:c16="http://schemas.microsoft.com/office/drawing/2014/chart" uri="{C3380CC4-5D6E-409C-BE32-E72D297353CC}">
              <c16:uniqueId val="{00000014-50D8-4B13-8C11-97AEE6F44789}"/>
            </c:ext>
          </c:extLst>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111.97924972585599</c:v>
                </c:pt>
                <c:pt idx="1">
                  <c:v>111.97924972585599</c:v>
                </c:pt>
                <c:pt idx="2">
                  <c:v>111.97924972585599</c:v>
                </c:pt>
                <c:pt idx="3">
                  <c:v>111.97924972585599</c:v>
                </c:pt>
                <c:pt idx="4">
                  <c:v>111.97924972585599</c:v>
                </c:pt>
                <c:pt idx="5">
                  <c:v>111.97924972585599</c:v>
                </c:pt>
                <c:pt idx="6">
                  <c:v>111.97924972585599</c:v>
                </c:pt>
                <c:pt idx="7">
                  <c:v>111.97924972585599</c:v>
                </c:pt>
                <c:pt idx="8">
                  <c:v>111.97924972585599</c:v>
                </c:pt>
                <c:pt idx="9">
                  <c:v>111.97924972585599</c:v>
                </c:pt>
                <c:pt idx="10">
                  <c:v>111.97924972585599</c:v>
                </c:pt>
                <c:pt idx="11">
                  <c:v>111.97924972585599</c:v>
                </c:pt>
                <c:pt idx="12">
                  <c:v>111.97924972585599</c:v>
                </c:pt>
                <c:pt idx="13">
                  <c:v>111.97924972585599</c:v>
                </c:pt>
                <c:pt idx="14">
                  <c:v>111.97924972585599</c:v>
                </c:pt>
                <c:pt idx="15">
                  <c:v>111.97924972585599</c:v>
                </c:pt>
                <c:pt idx="16">
                  <c:v>111.97924972585599</c:v>
                </c:pt>
                <c:pt idx="17">
                  <c:v>111.97924972585599</c:v>
                </c:pt>
                <c:pt idx="18">
                  <c:v>111.97924972585599</c:v>
                </c:pt>
                <c:pt idx="19">
                  <c:v>111.97924972585599</c:v>
                </c:pt>
              </c:numCache>
            </c:numRef>
          </c:val>
          <c:smooth val="0"/>
          <c:extLst>
            <c:ext xmlns:c16="http://schemas.microsoft.com/office/drawing/2014/chart" uri="{C3380CC4-5D6E-409C-BE32-E72D297353CC}">
              <c16:uniqueId val="{00000015-50D8-4B13-8C11-97AEE6F44789}"/>
            </c:ext>
          </c:extLst>
        </c:ser>
        <c:dLbls>
          <c:showLegendKey val="0"/>
          <c:showVal val="0"/>
          <c:showCatName val="0"/>
          <c:showSerName val="0"/>
          <c:showPercent val="0"/>
          <c:showBubbleSize val="0"/>
        </c:dLbls>
        <c:marker val="1"/>
        <c:smooth val="0"/>
        <c:axId val="133374720"/>
        <c:axId val="133376256"/>
      </c:lineChart>
      <c:catAx>
        <c:axId val="133374720"/>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133376256"/>
        <c:crosses val="autoZero"/>
        <c:auto val="1"/>
        <c:lblAlgn val="ctr"/>
        <c:lblOffset val="100"/>
        <c:tickLblSkip val="1"/>
        <c:tickMarkSkip val="1"/>
        <c:noMultiLvlLbl val="0"/>
      </c:catAx>
      <c:valAx>
        <c:axId val="133376256"/>
        <c:scaling>
          <c:orientation val="minMax"/>
          <c:min val="82"/>
        </c:scaling>
        <c:delete val="0"/>
        <c:axPos val="l"/>
        <c:numFmt formatCode="0.0" sourceLinked="1"/>
        <c:majorTickMark val="out"/>
        <c:minorTickMark val="none"/>
        <c:tickLblPos val="none"/>
        <c:spPr>
          <a:ln w="9525">
            <a:noFill/>
          </a:ln>
        </c:spPr>
        <c:crossAx val="133374720"/>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9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pt idx="191">
                <c:v> </c:v>
              </c:pt>
            </c:strLit>
          </c:cat>
          <c:val>
            <c:numLit>
              <c:formatCode>0.0</c:formatCode>
              <c:ptCount val="180"/>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10.229371452993853</c:v>
              </c:pt>
              <c:pt idx="149">
                <c:v>9.7178785818101758</c:v>
              </c:pt>
              <c:pt idx="150">
                <c:v>8.4388596806512322</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numLit>
          </c:val>
          <c:smooth val="0"/>
          <c:extLst>
            <c:ext xmlns:c16="http://schemas.microsoft.com/office/drawing/2014/chart" uri="{C3380CC4-5D6E-409C-BE32-E72D297353CC}">
              <c16:uniqueId val="{00000000-3DF4-4D7F-94D4-7DB86DBEB401}"/>
            </c:ext>
          </c:extLst>
        </c:ser>
        <c:ser>
          <c:idx val="1"/>
          <c:order val="1"/>
          <c:tx>
            <c:v>iconfianca</c:v>
          </c:tx>
          <c:spPr>
            <a:ln w="25400">
              <a:solidFill>
                <a:schemeClr val="accent2"/>
              </a:solidFill>
              <a:prstDash val="solid"/>
            </a:ln>
          </c:spPr>
          <c:marker>
            <c:symbol val="none"/>
          </c:marker>
          <c:cat>
            <c:strLit>
              <c:ptCount val="19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pt idx="191">
                <c:v> </c:v>
              </c:pt>
            </c:strLit>
          </c:cat>
          <c:val>
            <c:numLit>
              <c:formatCode>0.0</c:formatCode>
              <c:ptCount val="180"/>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-15.365329044008327</c:v>
              </c:pt>
              <c:pt idx="145">
                <c:v>-13.723102310325613</c:v>
              </c:pt>
              <c:pt idx="146">
                <c:v>-11.52254021876462</c:v>
              </c:pt>
              <c:pt idx="147">
                <c:v>-11.870241180687435</c:v>
              </c:pt>
              <c:pt idx="148">
                <c:v>-12.104550543081052</c:v>
              </c:pt>
              <c:pt idx="149">
                <c:v>-12.434193600612616</c:v>
              </c:pt>
              <c:pt idx="150">
                <c:v>-12.617699143045208</c:v>
              </c:pt>
              <c:pt idx="151">
                <c:v>-11.697073846167713</c:v>
              </c:pt>
              <c:pt idx="152">
                <c:v>-11.225922083721306</c:v>
              </c:pt>
              <c:pt idx="153">
                <c:v>-11.240809631340829</c:v>
              </c:pt>
              <c:pt idx="154">
                <c:v>-13.736829478667772</c:v>
              </c:pt>
              <c:pt idx="155">
                <c:v>-14.141007070688531</c:v>
              </c:pt>
              <c:pt idx="156">
                <c:v>-12.616816443911409</c:v>
              </c:pt>
              <c:pt idx="157">
                <c:v>-11.283762742717551</c:v>
              </c:pt>
              <c:pt idx="158">
                <c:v>-11.270460909771925</c:v>
              </c:pt>
              <c:pt idx="159">
                <c:v>-12.371079072376498</c:v>
              </c:pt>
              <c:pt idx="160">
                <c:v>-11.887589285746495</c:v>
              </c:pt>
              <c:pt idx="161">
                <c:v>-12.627414195201835</c:v>
              </c:pt>
              <c:pt idx="162">
                <c:v>-12.972060245833285</c:v>
              </c:pt>
              <c:pt idx="163">
                <c:v>-13.251260494122596</c:v>
              </c:pt>
              <c:pt idx="164">
                <c:v>-12.387785044482669</c:v>
              </c:pt>
              <c:pt idx="165">
                <c:v>-11.585816020301444</c:v>
              </c:pt>
              <c:pt idx="166">
                <c:v>-10.451843627392748</c:v>
              </c:pt>
              <c:pt idx="167">
                <c:v>-8.2249159666128602</c:v>
              </c:pt>
              <c:pt idx="168">
                <c:v>-6.1721253045424982</c:v>
              </c:pt>
              <c:pt idx="169">
                <c:v>-4.4160331312664205</c:v>
              </c:pt>
              <c:pt idx="170">
                <c:v>-3.3707490664370581</c:v>
              </c:pt>
              <c:pt idx="171">
                <c:v>-1.7710049745440923</c:v>
              </c:pt>
              <c:pt idx="172">
                <c:v>0.12620790901790321</c:v>
              </c:pt>
              <c:pt idx="173">
                <c:v>1.6792420811565016</c:v>
              </c:pt>
              <c:pt idx="174">
                <c:v>2.5322824173496365</c:v>
              </c:pt>
              <c:pt idx="175">
                <c:v>2.345814412637913</c:v>
              </c:pt>
              <c:pt idx="176">
                <c:v>1.5256145578191604</c:v>
              </c:pt>
              <c:pt idx="177">
                <c:v>2.0599032732916998</c:v>
              </c:pt>
              <c:pt idx="178">
                <c:v>2.2513711922046085</c:v>
              </c:pt>
            </c:numLit>
          </c:val>
          <c:smooth val="0"/>
          <c:extLst>
            <c:ext xmlns:c16="http://schemas.microsoft.com/office/drawing/2014/chart" uri="{C3380CC4-5D6E-409C-BE32-E72D297353CC}">
              <c16:uniqueId val="{00000001-3DF4-4D7F-94D4-7DB86DBEB401}"/>
            </c:ext>
          </c:extLst>
        </c:ser>
        <c:dLbls>
          <c:showLegendKey val="0"/>
          <c:showVal val="0"/>
          <c:showCatName val="0"/>
          <c:showSerName val="0"/>
          <c:showPercent val="0"/>
          <c:showBubbleSize val="0"/>
        </c:dLbls>
        <c:smooth val="0"/>
        <c:axId val="133457408"/>
        <c:axId val="133458944"/>
      </c:lineChart>
      <c:catAx>
        <c:axId val="13345740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3458944"/>
        <c:crosses val="autoZero"/>
        <c:auto val="1"/>
        <c:lblAlgn val="ctr"/>
        <c:lblOffset val="100"/>
        <c:tickLblSkip val="6"/>
        <c:tickMarkSkip val="1"/>
        <c:noMultiLvlLbl val="0"/>
      </c:catAx>
      <c:valAx>
        <c:axId val="133458944"/>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3457408"/>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9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pt idx="191">
                <c:v> </c:v>
              </c:pt>
            </c:strLit>
          </c:cat>
          <c:val>
            <c:numLit>
              <c:formatCode>0.0</c:formatCode>
              <c:ptCount val="180"/>
              <c:pt idx="0">
                <c:v>-0.37250821654723038</c:v>
              </c:pt>
              <c:pt idx="1">
                <c:v>-0.21026719079835049</c:v>
              </c:pt>
              <c:pt idx="2">
                <c:v>-0.35885260151147375</c:v>
              </c:pt>
              <c:pt idx="3">
                <c:v>-0.30043961555908694</c:v>
              </c:pt>
              <c:pt idx="4">
                <c:v>-0.54260672251918751</c:v>
              </c:pt>
              <c:pt idx="5">
                <c:v>-0.45083330336001953</c:v>
              </c:pt>
              <c:pt idx="6">
                <c:v>-0.37247487138415381</c:v>
              </c:pt>
              <c:pt idx="7">
                <c:v>-0.10788694818954191</c:v>
              </c:pt>
              <c:pt idx="8">
                <c:v>0.11390116569076469</c:v>
              </c:pt>
              <c:pt idx="9">
                <c:v>0.41044505284718835</c:v>
              </c:pt>
              <c:pt idx="10">
                <c:v>0.51371410211921098</c:v>
              </c:pt>
              <c:pt idx="11">
                <c:v>0.52618293639539182</c:v>
              </c:pt>
              <c:pt idx="12">
                <c:v>0.42615823720831508</c:v>
              </c:pt>
              <c:pt idx="13">
                <c:v>0.39870269373965572</c:v>
              </c:pt>
              <c:pt idx="14">
                <c:v>0.43243029129939914</c:v>
              </c:pt>
              <c:pt idx="15">
                <c:v>0.60158171215737488</c:v>
              </c:pt>
              <c:pt idx="16">
                <c:v>0.8906467354899652</c:v>
              </c:pt>
              <c:pt idx="17">
                <c:v>1.0762219616847146</c:v>
              </c:pt>
              <c:pt idx="18">
                <c:v>1.1769429724724734</c:v>
              </c:pt>
              <c:pt idx="19">
                <c:v>1.2172805044586139</c:v>
              </c:pt>
              <c:pt idx="20">
                <c:v>1.2645955347759166</c:v>
              </c:pt>
              <c:pt idx="21">
                <c:v>1.196757845652094</c:v>
              </c:pt>
              <c:pt idx="22">
                <c:v>0.9555856167149841</c:v>
              </c:pt>
              <c:pt idx="23">
                <c:v>0.71968507734871456</c:v>
              </c:pt>
              <c:pt idx="24">
                <c:v>0.64428153754236406</c:v>
              </c:pt>
              <c:pt idx="25">
                <c:v>0.74174707061698164</c:v>
              </c:pt>
              <c:pt idx="26">
                <c:v>0.91079360810593857</c:v>
              </c:pt>
              <c:pt idx="27">
                <c:v>0.95607457853418354</c:v>
              </c:pt>
              <c:pt idx="28">
                <c:v>0.92973284302840831</c:v>
              </c:pt>
              <c:pt idx="29">
                <c:v>0.74762309992722797</c:v>
              </c:pt>
              <c:pt idx="30">
                <c:v>0.42033846739224157</c:v>
              </c:pt>
              <c:pt idx="31">
                <c:v>0.22550121365642223</c:v>
              </c:pt>
              <c:pt idx="32">
                <c:v>0.14917652601743636</c:v>
              </c:pt>
              <c:pt idx="33">
                <c:v>0.31222295864336402</c:v>
              </c:pt>
              <c:pt idx="34">
                <c:v>0.22375928453463242</c:v>
              </c:pt>
              <c:pt idx="35">
                <c:v>0.33530026402019064</c:v>
              </c:pt>
              <c:pt idx="36">
                <c:v>0.30302403695299779</c:v>
              </c:pt>
              <c:pt idx="37">
                <c:v>0.5640748925744028</c:v>
              </c:pt>
              <c:pt idx="38">
                <c:v>0.4650109835383307</c:v>
              </c:pt>
              <c:pt idx="39">
                <c:v>0.62527686513423419</c:v>
              </c:pt>
              <c:pt idx="40">
                <c:v>0.49871209419223034</c:v>
              </c:pt>
              <c:pt idx="41">
                <c:v>0.78854896863869128</c:v>
              </c:pt>
              <c:pt idx="42">
                <c:v>0.87452310422528667</c:v>
              </c:pt>
              <c:pt idx="43">
                <c:v>1.0270522993798072</c:v>
              </c:pt>
              <c:pt idx="44">
                <c:v>1.0223039522847734</c:v>
              </c:pt>
              <c:pt idx="45">
                <c:v>1.1767760792499402</c:v>
              </c:pt>
              <c:pt idx="46">
                <c:v>1.1733325031798589</c:v>
              </c:pt>
              <c:pt idx="47">
                <c:v>0.99141326350326453</c:v>
              </c:pt>
              <c:pt idx="48">
                <c:v>0.83554532865444975</c:v>
              </c:pt>
              <c:pt idx="49">
                <c:v>0.92929638416831029</c:v>
              </c:pt>
              <c:pt idx="50">
                <c:v>1.2100757174393602</c:v>
              </c:pt>
              <c:pt idx="51">
                <c:v>1.3609353318476818</c:v>
              </c:pt>
              <c:pt idx="52">
                <c:v>1.5024716802009432</c:v>
              </c:pt>
              <c:pt idx="53">
                <c:v>1.547864107263325</c:v>
              </c:pt>
              <c:pt idx="54">
                <c:v>1.4166704810912045</c:v>
              </c:pt>
              <c:pt idx="55">
                <c:v>1.4089641808674449</c:v>
              </c:pt>
              <c:pt idx="56">
                <c:v>1.4241245646960934</c:v>
              </c:pt>
              <c:pt idx="57">
                <c:v>1.5178815056564829</c:v>
              </c:pt>
              <c:pt idx="58">
                <c:v>1.4762513843274847</c:v>
              </c:pt>
              <c:pt idx="59">
                <c:v>1.3525461188290728</c:v>
              </c:pt>
              <c:pt idx="60">
                <c:v>1.2886818719750552</c:v>
              </c:pt>
              <c:pt idx="61">
                <c:v>1.2818927653704548</c:v>
              </c:pt>
              <c:pt idx="62">
                <c:v>1.4803785512620662</c:v>
              </c:pt>
              <c:pt idx="63">
                <c:v>1.5351226122677275</c:v>
              </c:pt>
              <c:pt idx="64">
                <c:v>1.4999987975267521</c:v>
              </c:pt>
              <c:pt idx="65">
                <c:v>1.1014583676271845</c:v>
              </c:pt>
              <c:pt idx="66">
                <c:v>0.79651369785715964</c:v>
              </c:pt>
              <c:pt idx="67">
                <c:v>0.6188271992746831</c:v>
              </c:pt>
              <c:pt idx="68">
                <c:v>0.5437261452241795</c:v>
              </c:pt>
              <c:pt idx="69">
                <c:v>0.24466374210429676</c:v>
              </c:pt>
              <c:pt idx="70">
                <c:v>-0.44424825223732256</c:v>
              </c:pt>
              <c:pt idx="71">
                <c:v>-1.1412652732764632</c:v>
              </c:pt>
              <c:pt idx="72">
                <c:v>-1.6406969125562887</c:v>
              </c:pt>
              <c:pt idx="73">
                <c:v>-1.9997931546132899</c:v>
              </c:pt>
              <c:pt idx="74">
                <c:v>-2.0740588686760049</c:v>
              </c:pt>
              <c:pt idx="75">
                <c:v>-2.0756921753546287</c:v>
              </c:pt>
              <c:pt idx="76">
                <c:v>-1.6800609339836867</c:v>
              </c:pt>
              <c:pt idx="77">
                <c:v>-1.3372960998840899</c:v>
              </c:pt>
              <c:pt idx="78">
                <c:v>-0.94211690811062188</c:v>
              </c:pt>
              <c:pt idx="79">
                <c:v>-0.54540050953011954</c:v>
              </c:pt>
              <c:pt idx="80">
                <c:v>-0.20104017551644782</c:v>
              </c:pt>
              <c:pt idx="81">
                <c:v>0.12190885630784347</c:v>
              </c:pt>
              <c:pt idx="82">
                <c:v>6.1200797616055291E-2</c:v>
              </c:pt>
              <c:pt idx="83">
                <c:v>-5.2293107631983665E-2</c:v>
              </c:pt>
              <c:pt idx="84">
                <c:v>-0.20121182838165191</c:v>
              </c:pt>
              <c:pt idx="85">
                <c:v>-0.26133013435310004</c:v>
              </c:pt>
              <c:pt idx="86">
                <c:v>-0.13766154554708462</c:v>
              </c:pt>
              <c:pt idx="87">
                <c:v>4.420726551125076E-2</c:v>
              </c:pt>
              <c:pt idx="88">
                <c:v>0.23158802146530846</c:v>
              </c:pt>
              <c:pt idx="89">
                <c:v>0.28486487586518361</c:v>
              </c:pt>
              <c:pt idx="90">
                <c:v>0.19811125741784533</c:v>
              </c:pt>
              <c:pt idx="91">
                <c:v>0.16946194103247098</c:v>
              </c:pt>
              <c:pt idx="92">
                <c:v>0.17305561774539885</c:v>
              </c:pt>
              <c:pt idx="93">
                <c:v>-1.8518960967630477E-2</c:v>
              </c:pt>
              <c:pt idx="94">
                <c:v>-0.28695717284803679</c:v>
              </c:pt>
              <c:pt idx="95">
                <c:v>-0.76489406177003039</c:v>
              </c:pt>
              <c:pt idx="96">
                <c:v>-0.95103903056624783</c:v>
              </c:pt>
              <c:pt idx="97">
                <c:v>-1.1019991181238531</c:v>
              </c:pt>
              <c:pt idx="98">
                <c:v>-1.1488165803243511</c:v>
              </c:pt>
              <c:pt idx="99">
                <c:v>-1.341452073907494</c:v>
              </c:pt>
              <c:pt idx="100">
                <c:v>-1.5213917224637026</c:v>
              </c:pt>
              <c:pt idx="101">
                <c:v>-1.6789004851730591</c:v>
              </c:pt>
              <c:pt idx="102">
                <c:v>-1.825639261148132</c:v>
              </c:pt>
              <c:pt idx="103">
                <c:v>-1.9699448433235616</c:v>
              </c:pt>
              <c:pt idx="104">
                <c:v>-2.1870416776265693</c:v>
              </c:pt>
              <c:pt idx="105">
                <c:v>-2.4390714324664389</c:v>
              </c:pt>
              <c:pt idx="106">
                <c:v>-2.8696583315125728</c:v>
              </c:pt>
              <c:pt idx="107">
                <c:v>-3.2886243769242345</c:v>
              </c:pt>
              <c:pt idx="108">
                <c:v>-3.5654327663443008</c:v>
              </c:pt>
              <c:pt idx="109">
                <c:v>-3.7050250939806233</c:v>
              </c:pt>
              <c:pt idx="110">
                <c:v>-3.6701393296711382</c:v>
              </c:pt>
              <c:pt idx="111">
                <c:v>-3.5718383498790556</c:v>
              </c:pt>
              <c:pt idx="112">
                <c:v>-3.5342069776934952</c:v>
              </c:pt>
              <c:pt idx="113">
                <c:v>-3.3775873372567289</c:v>
              </c:pt>
              <c:pt idx="114">
                <c:v>-3.2924764263364685</c:v>
              </c:pt>
              <c:pt idx="115">
                <c:v>-3.0236429467961177</c:v>
              </c:pt>
              <c:pt idx="116">
                <c:v>-3.196211255574481</c:v>
              </c:pt>
              <c:pt idx="117">
                <c:v>-3.5308681746499988</c:v>
              </c:pt>
              <c:pt idx="118">
                <c:v>-3.8307816485889532</c:v>
              </c:pt>
              <c:pt idx="119">
                <c:v>-3.9033964237964187</c:v>
              </c:pt>
              <c:pt idx="120">
                <c:v>-3.8236932287530232</c:v>
              </c:pt>
              <c:pt idx="121">
                <c:v>-3.7329010080756126</c:v>
              </c:pt>
              <c:pt idx="122">
                <c:v>-3.3995253920312356</c:v>
              </c:pt>
              <c:pt idx="123">
                <c:v>-3.107334077922546</c:v>
              </c:pt>
              <c:pt idx="124">
                <c:v>-2.7897482874907951</c:v>
              </c:pt>
              <c:pt idx="125">
                <c:v>-2.5593953702544434</c:v>
              </c:pt>
              <c:pt idx="126">
                <c:v>-2.2852748549737831</c:v>
              </c:pt>
              <c:pt idx="127">
                <c:v>-1.8584336613120804</c:v>
              </c:pt>
              <c:pt idx="128">
                <c:v>-1.5473326521801798</c:v>
              </c:pt>
              <c:pt idx="129">
                <c:v>-1.2959574778100571</c:v>
              </c:pt>
              <c:pt idx="130">
                <c:v>-1.1611625263626315</c:v>
              </c:pt>
              <c:pt idx="131">
                <c:v>-1.0011622642374141</c:v>
              </c:pt>
              <c:pt idx="132">
                <c:v>-0.7358788177633947</c:v>
              </c:pt>
              <c:pt idx="133">
                <c:v>-0.49017782699463974</c:v>
              </c:pt>
              <c:pt idx="134">
                <c:v>-0.22552014759379435</c:v>
              </c:pt>
              <c:pt idx="135">
                <c:v>-6.2885599536910419E-2</c:v>
              </c:pt>
              <c:pt idx="136">
                <c:v>0.16038340297616291</c:v>
              </c:pt>
              <c:pt idx="137">
                <c:v>0.38246947142084442</c:v>
              </c:pt>
              <c:pt idx="138">
                <c:v>0.55964750157739696</c:v>
              </c:pt>
              <c:pt idx="139">
                <c:v>0.61746936058960156</c:v>
              </c:pt>
              <c:pt idx="140">
                <c:v>0.55621577417204848</c:v>
              </c:pt>
              <c:pt idx="141">
                <c:v>0.58204181603432703</c:v>
              </c:pt>
              <c:pt idx="142">
                <c:v>0.40714590058477695</c:v>
              </c:pt>
              <c:pt idx="143">
                <c:v>0.20373290923738524</c:v>
              </c:pt>
              <c:pt idx="144">
                <c:v>0.29098338449174233</c:v>
              </c:pt>
              <c:pt idx="145">
                <c:v>0.32992209173200326</c:v>
              </c:pt>
              <c:pt idx="146">
                <c:v>0.66701015254454821</c:v>
              </c:pt>
              <c:pt idx="147">
                <c:v>0.82272705761603504</c:v>
              </c:pt>
              <c:pt idx="148">
                <c:v>1.1844735162722195</c:v>
              </c:pt>
              <c:pt idx="149">
                <c:v>1.3026043971533543</c:v>
              </c:pt>
              <c:pt idx="150">
                <c:v>1.3798049132439272</c:v>
              </c:pt>
              <c:pt idx="151">
                <c:v>1.4097091837320899</c:v>
              </c:pt>
              <c:pt idx="152">
                <c:v>1.4170388410061552</c:v>
              </c:pt>
              <c:pt idx="153">
                <c:v>1.1776324184405285</c:v>
              </c:pt>
              <c:pt idx="154">
                <c:v>0.94424650155782652</c:v>
              </c:pt>
              <c:pt idx="155">
                <c:v>0.71250035006504198</c:v>
              </c:pt>
              <c:pt idx="156">
                <c:v>0.76760362141700067</c:v>
              </c:pt>
              <c:pt idx="157">
                <c:v>0.79314187474185238</c:v>
              </c:pt>
              <c:pt idx="158">
                <c:v>0.9858189680740731</c:v>
              </c:pt>
              <c:pt idx="159">
                <c:v>1.1139809079858671</c:v>
              </c:pt>
              <c:pt idx="160">
                <c:v>1.212081641891237</c:v>
              </c:pt>
              <c:pt idx="161">
                <c:v>1.2228612529800595</c:v>
              </c:pt>
              <c:pt idx="162">
                <c:v>1.2284617265769535</c:v>
              </c:pt>
              <c:pt idx="163">
                <c:v>1.3234136595431245</c:v>
              </c:pt>
              <c:pt idx="164">
                <c:v>1.360744207608976</c:v>
              </c:pt>
              <c:pt idx="165">
                <c:v>1.3336310230389721</c:v>
              </c:pt>
              <c:pt idx="166">
                <c:v>1.2414667506207493</c:v>
              </c:pt>
              <c:pt idx="167">
                <c:v>1.1559345267775065</c:v>
              </c:pt>
              <c:pt idx="168">
                <c:v>1.1966717057086136</c:v>
              </c:pt>
              <c:pt idx="169">
                <c:v>1.3610373324770515</c:v>
              </c:pt>
              <c:pt idx="170">
                <c:v>1.5743043136437966</c:v>
              </c:pt>
              <c:pt idx="171">
                <c:v>1.7974725560098339</c:v>
              </c:pt>
              <c:pt idx="172">
                <c:v>1.9688530296117013</c:v>
              </c:pt>
              <c:pt idx="173">
                <c:v>2.1314858189658059</c:v>
              </c:pt>
              <c:pt idx="174">
                <c:v>2.1930839492185004</c:v>
              </c:pt>
              <c:pt idx="175">
                <c:v>2.13770452582364</c:v>
              </c:pt>
              <c:pt idx="176">
                <c:v>2.1449886629214392</c:v>
              </c:pt>
              <c:pt idx="177">
                <c:v>2.0938943634725913</c:v>
              </c:pt>
              <c:pt idx="178">
                <c:v>2.0639923544814844</c:v>
              </c:pt>
            </c:numLit>
          </c:val>
          <c:smooth val="0"/>
          <c:extLst>
            <c:ext xmlns:c16="http://schemas.microsoft.com/office/drawing/2014/chart" uri="{C3380CC4-5D6E-409C-BE32-E72D297353CC}">
              <c16:uniqueId val="{00000000-B41D-4D10-90A8-FCA10CA4BD89}"/>
            </c:ext>
          </c:extLst>
        </c:ser>
        <c:dLbls>
          <c:showLegendKey val="0"/>
          <c:showVal val="0"/>
          <c:showCatName val="0"/>
          <c:showSerName val="1"/>
          <c:showPercent val="0"/>
          <c:showBubbleSize val="0"/>
        </c:dLbls>
        <c:smooth val="0"/>
        <c:axId val="133493120"/>
        <c:axId val="133495040"/>
      </c:lineChart>
      <c:catAx>
        <c:axId val="133493120"/>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3495040"/>
        <c:crosses val="autoZero"/>
        <c:auto val="1"/>
        <c:lblAlgn val="ctr"/>
        <c:lblOffset val="100"/>
        <c:tickLblSkip val="1"/>
        <c:tickMarkSkip val="1"/>
        <c:noMultiLvlLbl val="0"/>
      </c:catAx>
      <c:valAx>
        <c:axId val="133495040"/>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3493120"/>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9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pt idx="191">
                <c:v> </c:v>
              </c:pt>
            </c:strLit>
          </c:cat>
          <c:val>
            <c:numLit>
              <c:formatCode>0.000</c:formatCode>
              <c:ptCount val="180"/>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15.989000000000001</c:v>
              </c:pt>
            </c:numLit>
          </c:val>
          <c:smooth val="0"/>
          <c:extLst>
            <c:ext xmlns:c16="http://schemas.microsoft.com/office/drawing/2014/chart" uri="{C3380CC4-5D6E-409C-BE32-E72D297353CC}">
              <c16:uniqueId val="{00000000-8B4D-4228-B9DB-89E274BE61BC}"/>
            </c:ext>
          </c:extLst>
        </c:ser>
        <c:dLbls>
          <c:showLegendKey val="0"/>
          <c:showVal val="0"/>
          <c:showCatName val="0"/>
          <c:showSerName val="0"/>
          <c:showPercent val="0"/>
          <c:showBubbleSize val="0"/>
        </c:dLbls>
        <c:smooth val="0"/>
        <c:axId val="133523328"/>
        <c:axId val="133524864"/>
      </c:lineChart>
      <c:catAx>
        <c:axId val="13352332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3524864"/>
        <c:crosses val="autoZero"/>
        <c:auto val="1"/>
        <c:lblAlgn val="ctr"/>
        <c:lblOffset val="100"/>
        <c:tickLblSkip val="1"/>
        <c:tickMarkSkip val="1"/>
        <c:noMultiLvlLbl val="0"/>
      </c:catAx>
      <c:valAx>
        <c:axId val="133524864"/>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3523328"/>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3766435822028267"/>
                  <c:y val="-7.0353625151694743E-2"/>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B9-48DB-8BCA-BD64A55825C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9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pt idx="191">
                <c:v> </c:v>
              </c:pt>
            </c:strLit>
          </c:cat>
          <c:val>
            <c:numLit>
              <c:formatCode>0.0</c:formatCode>
              <c:ptCount val="180"/>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numLit>
          </c:val>
          <c:smooth val="0"/>
          <c:extLst>
            <c:ext xmlns:c16="http://schemas.microsoft.com/office/drawing/2014/chart" uri="{C3380CC4-5D6E-409C-BE32-E72D297353CC}">
              <c16:uniqueId val="{00000001-28B9-48DB-8BCA-BD64A55825CB}"/>
            </c:ext>
          </c:extLst>
        </c:ser>
        <c:ser>
          <c:idx val="1"/>
          <c:order val="1"/>
          <c:tx>
            <c:v>industria</c:v>
          </c:tx>
          <c:spPr>
            <a:ln w="25400">
              <a:solidFill>
                <a:schemeClr val="tx2"/>
              </a:solidFill>
              <a:prstDash val="solid"/>
            </a:ln>
          </c:spPr>
          <c:marker>
            <c:symbol val="none"/>
          </c:marker>
          <c:dLbls>
            <c:dLbl>
              <c:idx val="3"/>
              <c:layout>
                <c:manualLayout>
                  <c:x val="0.67999146191063464"/>
                  <c:y val="0.21219202438404877"/>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B9-48DB-8BCA-BD64A55825CB}"/>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9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pt idx="191">
                <c:v> </c:v>
              </c:pt>
            </c:strLit>
          </c:cat>
          <c:val>
            <c:numLit>
              <c:formatCode>0.0</c:formatCode>
              <c:ptCount val="180"/>
              <c:pt idx="0">
                <c:v>-10.5829354766985</c:v>
              </c:pt>
              <c:pt idx="1">
                <c:v>-11.502880452450638</c:v>
              </c:pt>
              <c:pt idx="2">
                <c:v>-13.480657648313885</c:v>
              </c:pt>
              <c:pt idx="3">
                <c:v>-15.152454125536105</c:v>
              </c:pt>
              <c:pt idx="4">
                <c:v>-15.424465734091662</c:v>
              </c:pt>
              <c:pt idx="5">
                <c:v>-13.503141481536106</c:v>
              </c:pt>
              <c:pt idx="6">
                <c:v>-10.880937957313884</c:v>
              </c:pt>
              <c:pt idx="7">
                <c:v>-9.1659541362027728</c:v>
              </c:pt>
              <c:pt idx="8">
                <c:v>-8.3872041205361061</c:v>
              </c:pt>
              <c:pt idx="9">
                <c:v>-8.7271183175361084</c:v>
              </c:pt>
              <c:pt idx="10">
                <c:v>-9.8207254728694409</c:v>
              </c:pt>
              <c:pt idx="11">
                <c:v>-9.5967804377583299</c:v>
              </c:pt>
              <c:pt idx="12">
                <c:v>-8.1949385826472181</c:v>
              </c:pt>
              <c:pt idx="13">
                <c:v>-6.9795900015361072</c:v>
              </c:pt>
              <c:pt idx="14">
                <c:v>-7.0031060246472174</c:v>
              </c:pt>
              <c:pt idx="15">
                <c:v>-7.4144974905361067</c:v>
              </c:pt>
              <c:pt idx="16">
                <c:v>-6.573124468869441</c:v>
              </c:pt>
              <c:pt idx="17">
                <c:v>-4.978187702869441</c:v>
              </c:pt>
              <c:pt idx="18">
                <c:v>-3.4696458220916639</c:v>
              </c:pt>
              <c:pt idx="19">
                <c:v>-1.7238196927583307</c:v>
              </c:pt>
              <c:pt idx="20">
                <c:v>-2.3149611885361079</c:v>
              </c:pt>
              <c:pt idx="21">
                <c:v>-3.2675036230916628</c:v>
              </c:pt>
              <c:pt idx="22">
                <c:v>-4.500488874091662</c:v>
              </c:pt>
              <c:pt idx="23">
                <c:v>-5.5997956789805512</c:v>
              </c:pt>
              <c:pt idx="24">
                <c:v>-5.4728795007583289</c:v>
              </c:pt>
              <c:pt idx="25">
                <c:v>-6.8393811995361089</c:v>
              </c:pt>
              <c:pt idx="26">
                <c:v>-6.944766203091663</c:v>
              </c:pt>
              <c:pt idx="27">
                <c:v>-6.1373427314249973</c:v>
              </c:pt>
              <c:pt idx="28">
                <c:v>-5.8230365733138854</c:v>
              </c:pt>
              <c:pt idx="29">
                <c:v>-6.2433153698694399</c:v>
              </c:pt>
              <c:pt idx="30">
                <c:v>-8.7110556558694423</c:v>
              </c:pt>
              <c:pt idx="31">
                <c:v>-8.2051136180916622</c:v>
              </c:pt>
              <c:pt idx="32">
                <c:v>-6.7881882350916625</c:v>
              </c:pt>
              <c:pt idx="33">
                <c:v>-4.1074894224249947</c:v>
              </c:pt>
              <c:pt idx="34">
                <c:v>-3.2386181040916617</c:v>
              </c:pt>
              <c:pt idx="35">
                <c:v>-3.4274677729805512</c:v>
              </c:pt>
              <c:pt idx="36">
                <c:v>-4.3161631478694398</c:v>
              </c:pt>
              <c:pt idx="37">
                <c:v>-4.7892948094249954</c:v>
              </c:pt>
              <c:pt idx="38">
                <c:v>-5.5025474749805516</c:v>
              </c:pt>
              <c:pt idx="39">
                <c:v>-6.1334854298694408</c:v>
              </c:pt>
              <c:pt idx="40">
                <c:v>-6.4404249216472182</c:v>
              </c:pt>
              <c:pt idx="41">
                <c:v>-5.2587860988694404</c:v>
              </c:pt>
              <c:pt idx="42">
                <c:v>-3.3580528650916635</c:v>
              </c:pt>
              <c:pt idx="43">
                <c:v>-2.2454199542027742</c:v>
              </c:pt>
              <c:pt idx="44">
                <c:v>-1.2910328384249965</c:v>
              </c:pt>
              <c:pt idx="45">
                <c:v>-1.9491168514249957</c:v>
              </c:pt>
              <c:pt idx="46">
                <c:v>-0.88696931475832985</c:v>
              </c:pt>
              <c:pt idx="47">
                <c:v>-1.2357492227583291</c:v>
              </c:pt>
              <c:pt idx="48">
                <c:v>-6.3234729758329999E-2</c:v>
              </c:pt>
              <c:pt idx="49">
                <c:v>0.65861863101944762</c:v>
              </c:pt>
              <c:pt idx="50">
                <c:v>2.0708691007972244</c:v>
              </c:pt>
              <c:pt idx="51">
                <c:v>2.5602179619083358</c:v>
              </c:pt>
              <c:pt idx="52">
                <c:v>2.5251043466861134</c:v>
              </c:pt>
              <c:pt idx="53">
                <c:v>2.7939725460194467</c:v>
              </c:pt>
              <c:pt idx="54">
                <c:v>2.0743783805750025</c:v>
              </c:pt>
              <c:pt idx="55">
                <c:v>1.9710704847972249</c:v>
              </c:pt>
              <c:pt idx="56">
                <c:v>2.3850312954638917</c:v>
              </c:pt>
              <c:pt idx="57">
                <c:v>2.8577079570194468</c:v>
              </c:pt>
              <c:pt idx="58">
                <c:v>3.3967378120194471</c:v>
              </c:pt>
              <c:pt idx="59">
                <c:v>3.1522727176861136</c:v>
              </c:pt>
              <c:pt idx="60">
                <c:v>3.4481255194638916</c:v>
              </c:pt>
              <c:pt idx="61">
                <c:v>2.9868368669083361</c:v>
              </c:pt>
              <c:pt idx="62">
                <c:v>2.0738201121305582</c:v>
              </c:pt>
              <c:pt idx="63">
                <c:v>0.80439014679722476</c:v>
              </c:pt>
              <c:pt idx="64">
                <c:v>-1.9583303314249969</c:v>
              </c:pt>
              <c:pt idx="65">
                <c:v>-4.0411495203138852</c:v>
              </c:pt>
              <c:pt idx="66">
                <c:v>-4.8243140169805505</c:v>
              </c:pt>
              <c:pt idx="67">
                <c:v>-3.2780845037583295</c:v>
              </c:pt>
              <c:pt idx="68">
                <c:v>-4.1798086560916623</c:v>
              </c:pt>
              <c:pt idx="69">
                <c:v>-9.3382197907583286</c:v>
              </c:pt>
              <c:pt idx="70">
                <c:v>-16.540714490313885</c:v>
              </c:pt>
              <c:pt idx="71">
                <c:v>-23.452419512980551</c:v>
              </c:pt>
              <c:pt idx="72">
                <c:v>-27.363865365313885</c:v>
              </c:pt>
              <c:pt idx="73">
                <c:v>-30.541498558869439</c:v>
              </c:pt>
              <c:pt idx="74">
                <c:v>-29.551347364869439</c:v>
              </c:pt>
              <c:pt idx="75">
                <c:v>-30.172101699536103</c:v>
              </c:pt>
              <c:pt idx="76">
                <c:v>-28.075650324539808</c:v>
              </c:pt>
              <c:pt idx="77">
                <c:v>-27.617488776987958</c:v>
              </c:pt>
              <c:pt idx="78">
                <c:v>-24.288986559502778</c:v>
              </c:pt>
              <c:pt idx="79">
                <c:v>-21.378592556736113</c:v>
              </c:pt>
              <c:pt idx="80">
                <c:v>-17.02434146241389</c:v>
              </c:pt>
              <c:pt idx="81">
                <c:v>-14.337530569902777</c:v>
              </c:pt>
              <c:pt idx="82">
                <c:v>-13.064787970658331</c:v>
              </c:pt>
              <c:pt idx="83">
                <c:v>-13.948397588191666</c:v>
              </c:pt>
              <c:pt idx="84">
                <c:v>-13.701652951280556</c:v>
              </c:pt>
              <c:pt idx="85">
                <c:v>-13.260667436780556</c:v>
              </c:pt>
              <c:pt idx="86">
                <c:v>-12.292635646091668</c:v>
              </c:pt>
              <c:pt idx="87">
                <c:v>-11.327762176791667</c:v>
              </c:pt>
              <c:pt idx="88">
                <c:v>-11.178799078547224</c:v>
              </c:pt>
              <c:pt idx="89">
                <c:v>-11.381073779147224</c:v>
              </c:pt>
              <c:pt idx="90">
                <c:v>-10.818786904780557</c:v>
              </c:pt>
              <c:pt idx="91">
                <c:v>-9.2598871450694453</c:v>
              </c:pt>
              <c:pt idx="92">
                <c:v>-6.6534072483583344</c:v>
              </c:pt>
              <c:pt idx="93">
                <c:v>-6.657481559391667</c:v>
              </c:pt>
              <c:pt idx="94">
                <c:v>-6.9093752666694455</c:v>
              </c:pt>
              <c:pt idx="95">
                <c:v>-8.6645828338472217</c:v>
              </c:pt>
              <c:pt idx="96">
                <c:v>-8.2490708062250011</c:v>
              </c:pt>
              <c:pt idx="97">
                <c:v>-7.8346713028805572</c:v>
              </c:pt>
              <c:pt idx="98">
                <c:v>-8.5381831282138911</c:v>
              </c:pt>
              <c:pt idx="99">
                <c:v>-9.3055603436694465</c:v>
              </c:pt>
              <c:pt idx="100">
                <c:v>-11.587927491425004</c:v>
              </c:pt>
              <c:pt idx="101">
                <c:v>-12.815041390502779</c:v>
              </c:pt>
              <c:pt idx="102">
                <c:v>-12.065369630191668</c:v>
              </c:pt>
              <c:pt idx="103">
                <c:v>-12.491207766447223</c:v>
              </c:pt>
              <c:pt idx="104">
                <c:v>-13.722744309636113</c:v>
              </c:pt>
              <c:pt idx="105">
                <c:v>-16.140297089491668</c:v>
              </c:pt>
              <c:pt idx="106">
                <c:v>-17.410669424469447</c:v>
              </c:pt>
              <c:pt idx="107">
                <c:v>-18.234689646480557</c:v>
              </c:pt>
              <c:pt idx="108">
                <c:v>-19.800338344936112</c:v>
              </c:pt>
              <c:pt idx="109">
                <c:v>-20.204058018136109</c:v>
              </c:pt>
              <c:pt idx="110">
                <c:v>-19.234104255991667</c:v>
              </c:pt>
              <c:pt idx="111">
                <c:v>-18.387292313402778</c:v>
              </c:pt>
              <c:pt idx="112">
                <c:v>-18.654768332847222</c:v>
              </c:pt>
              <c:pt idx="113">
                <c:v>-18.354834339158334</c:v>
              </c:pt>
              <c:pt idx="114">
                <c:v>-18.511531170013889</c:v>
              </c:pt>
              <c:pt idx="115">
                <c:v>-16.217069495436114</c:v>
              </c:pt>
              <c:pt idx="116">
                <c:v>-16.038856771780559</c:v>
              </c:pt>
              <c:pt idx="117">
                <c:v>-16.348279427858333</c:v>
              </c:pt>
              <c:pt idx="118">
                <c:v>-18.298972238425005</c:v>
              </c:pt>
              <c:pt idx="119">
                <c:v>-17.978423546891673</c:v>
              </c:pt>
              <c:pt idx="120">
                <c:v>-17.760342523058338</c:v>
              </c:pt>
              <c:pt idx="121">
                <c:v>-16.835724773958333</c:v>
              </c:pt>
              <c:pt idx="122">
                <c:v>-16.612135972947222</c:v>
              </c:pt>
              <c:pt idx="123">
                <c:v>-16.051849874280556</c:v>
              </c:pt>
              <c:pt idx="124">
                <c:v>-15.206991655858337</c:v>
              </c:pt>
              <c:pt idx="125">
                <c:v>-14.892191860247223</c:v>
              </c:pt>
              <c:pt idx="126">
                <c:v>-13.730674558358333</c:v>
              </c:pt>
              <c:pt idx="127">
                <c:v>-11.923038910691666</c:v>
              </c:pt>
              <c:pt idx="128">
                <c:v>-9.9293429250916674</c:v>
              </c:pt>
              <c:pt idx="129">
                <c:v>-8.9193340020138905</c:v>
              </c:pt>
              <c:pt idx="130">
                <c:v>-8.6827729805472238</c:v>
              </c:pt>
              <c:pt idx="131">
                <c:v>-7.8425748677583336</c:v>
              </c:pt>
              <c:pt idx="132">
                <c:v>-6.5596573884249993</c:v>
              </c:pt>
              <c:pt idx="133">
                <c:v>-6.3131588949472226</c:v>
              </c:pt>
              <c:pt idx="134">
                <c:v>-6.0991771369361123</c:v>
              </c:pt>
              <c:pt idx="135">
                <c:v>-5.843175546447223</c:v>
              </c:pt>
              <c:pt idx="136">
                <c:v>-5.5793947362138896</c:v>
              </c:pt>
              <c:pt idx="137">
                <c:v>-6.3155237140250016</c:v>
              </c:pt>
              <c:pt idx="138">
                <c:v>-6.1828395720583345</c:v>
              </c:pt>
              <c:pt idx="139">
                <c:v>-5.2119164372361118</c:v>
              </c:pt>
              <c:pt idx="140">
                <c:v>-3.9305411821694456</c:v>
              </c:pt>
              <c:pt idx="141">
                <c:v>-3.7085722675694455</c:v>
              </c:pt>
              <c:pt idx="142">
                <c:v>-3.830632170091667</c:v>
              </c:pt>
              <c:pt idx="143">
                <c:v>-3.7337941184583343</c:v>
              </c:pt>
              <c:pt idx="144">
                <c:v>-3.8917212899583338</c:v>
              </c:pt>
              <c:pt idx="145">
                <c:v>-3.7585419602138899</c:v>
              </c:pt>
              <c:pt idx="146">
                <c:v>-3.2384154621694456</c:v>
              </c:pt>
              <c:pt idx="147">
                <c:v>-1.7440353910250004</c:v>
              </c:pt>
              <c:pt idx="148">
                <c:v>-0.50311511921666685</c:v>
              </c:pt>
              <c:pt idx="149">
                <c:v>-0.28636529198611088</c:v>
              </c:pt>
              <c:pt idx="150">
                <c:v>5.6088021988889215E-2</c:v>
              </c:pt>
              <c:pt idx="151">
                <c:v>-0.16961179551111094</c:v>
              </c:pt>
              <c:pt idx="152">
                <c:v>-2.6986268177777717E-2</c:v>
              </c:pt>
              <c:pt idx="153">
                <c:v>-0.88035113901111117</c:v>
              </c:pt>
              <c:pt idx="154">
                <c:v>-1.4615657668111115</c:v>
              </c:pt>
              <c:pt idx="155">
                <c:v>-1.8651800458444445</c:v>
              </c:pt>
              <c:pt idx="156">
                <c:v>-1.3380951923111111</c:v>
              </c:pt>
              <c:pt idx="157">
                <c:v>-0.96194321242222214</c:v>
              </c:pt>
              <c:pt idx="158">
                <c:v>-1.1757549645444445</c:v>
              </c:pt>
              <c:pt idx="159">
                <c:v>-1.8036967011333331</c:v>
              </c:pt>
              <c:pt idx="160">
                <c:v>-1.9684008229555559</c:v>
              </c:pt>
              <c:pt idx="161">
                <c:v>-1.406728388188889</c:v>
              </c:pt>
              <c:pt idx="162">
                <c:v>-1.0867718258666665</c:v>
              </c:pt>
              <c:pt idx="163">
                <c:v>-1.0882805156555557</c:v>
              </c:pt>
              <c:pt idx="164">
                <c:v>-0.96683476376666677</c:v>
              </c:pt>
              <c:pt idx="165">
                <c:v>-0.43678273617777785</c:v>
              </c:pt>
              <c:pt idx="166">
                <c:v>0.36830490910000008</c:v>
              </c:pt>
              <c:pt idx="167">
                <c:v>0.98870894785555541</c:v>
              </c:pt>
              <c:pt idx="168">
                <c:v>1.3109731711666666</c:v>
              </c:pt>
              <c:pt idx="169">
                <c:v>1.3998662716666666</c:v>
              </c:pt>
              <c:pt idx="170">
                <c:v>1.3632953740000004</c:v>
              </c:pt>
              <c:pt idx="171">
                <c:v>2.0045753044666665</c:v>
              </c:pt>
              <c:pt idx="172">
                <c:v>1.9942365065333332</c:v>
              </c:pt>
              <c:pt idx="173">
                <c:v>2.393627169277778</c:v>
              </c:pt>
              <c:pt idx="174">
                <c:v>1.717309667766667</c:v>
              </c:pt>
              <c:pt idx="175">
                <c:v>1.6261226697444446</c:v>
              </c:pt>
              <c:pt idx="176">
                <c:v>1.7938336015222223</c:v>
              </c:pt>
              <c:pt idx="177">
                <c:v>2.706520932633333</c:v>
              </c:pt>
              <c:pt idx="178">
                <c:v>3.3346858648666662</c:v>
              </c:pt>
            </c:numLit>
          </c:val>
          <c:smooth val="0"/>
          <c:extLst>
            <c:ext xmlns:c16="http://schemas.microsoft.com/office/drawing/2014/chart" uri="{C3380CC4-5D6E-409C-BE32-E72D297353CC}">
              <c16:uniqueId val="{00000003-28B9-48DB-8BCA-BD64A55825CB}"/>
            </c:ext>
          </c:extLst>
        </c:ser>
        <c:ser>
          <c:idx val="2"/>
          <c:order val="2"/>
          <c:tx>
            <c:v>comercio</c:v>
          </c:tx>
          <c:spPr>
            <a:ln w="38100">
              <a:solidFill>
                <a:schemeClr val="accent2"/>
              </a:solidFill>
              <a:prstDash val="solid"/>
            </a:ln>
          </c:spPr>
          <c:marker>
            <c:symbol val="none"/>
          </c:marker>
          <c:dLbls>
            <c:dLbl>
              <c:idx val="21"/>
              <c:layout>
                <c:manualLayout>
                  <c:x val="0.37589805712155805"/>
                  <c:y val="-4.2743205486410939E-2"/>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8B9-48DB-8BCA-BD64A55825CB}"/>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9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pt idx="191">
                <c:v> </c:v>
              </c:pt>
            </c:strLit>
          </c:cat>
          <c:val>
            <c:numLit>
              <c:formatCode>0.0</c:formatCode>
              <c:ptCount val="180"/>
              <c:pt idx="0">
                <c:v>-12.833966204425215</c:v>
              </c:pt>
              <c:pt idx="1">
                <c:v>-11.553768627126068</c:v>
              </c:pt>
              <c:pt idx="2">
                <c:v>-12.007720366271366</c:v>
              </c:pt>
              <c:pt idx="3">
                <c:v>-12.076323415861111</c:v>
              </c:pt>
              <c:pt idx="4">
                <c:v>-13.178356260861113</c:v>
              </c:pt>
              <c:pt idx="5">
                <c:v>-12.798245931527779</c:v>
              </c:pt>
              <c:pt idx="6">
                <c:v>-12.273113999750001</c:v>
              </c:pt>
              <c:pt idx="7">
                <c:v>-9.6697089370833336</c:v>
              </c:pt>
              <c:pt idx="8">
                <c:v>-7.5484087747500004</c:v>
              </c:pt>
              <c:pt idx="9">
                <c:v>-5.6284974255277787</c:v>
              </c:pt>
              <c:pt idx="10">
                <c:v>-4.944246026638889</c:v>
              </c:pt>
              <c:pt idx="11">
                <c:v>-4.5222946971944458</c:v>
              </c:pt>
              <c:pt idx="12">
                <c:v>-4.2529922061944445</c:v>
              </c:pt>
              <c:pt idx="13">
                <c:v>-5.6679104103055558</c:v>
              </c:pt>
              <c:pt idx="14">
                <c:v>-7.4924715635277792</c:v>
              </c:pt>
              <c:pt idx="15">
                <c:v>-8.263048787861111</c:v>
              </c:pt>
              <c:pt idx="16">
                <c:v>-4.9795186657500006</c:v>
              </c:pt>
              <c:pt idx="17">
                <c:v>-2.4104240764166662</c:v>
              </c:pt>
              <c:pt idx="18">
                <c:v>-0.13139255430555483</c:v>
              </c:pt>
              <c:pt idx="19">
                <c:v>-1.3363183971944441</c:v>
              </c:pt>
              <c:pt idx="20">
                <c:v>-1.385099208194444</c:v>
              </c:pt>
              <c:pt idx="21">
                <c:v>-2.8515717754166663</c:v>
              </c:pt>
              <c:pt idx="22">
                <c:v>-3.756641763972222</c:v>
              </c:pt>
              <c:pt idx="23">
                <c:v>-4.3560396981944445</c:v>
              </c:pt>
              <c:pt idx="24">
                <c:v>-4.7069015016388889</c:v>
              </c:pt>
              <c:pt idx="25">
                <c:v>-5.1838927406388891</c:v>
              </c:pt>
              <c:pt idx="26">
                <c:v>-5.0088885390833333</c:v>
              </c:pt>
              <c:pt idx="27">
                <c:v>-5.5803034013055557</c:v>
              </c:pt>
              <c:pt idx="28">
                <c:v>-5.1000182281944442</c:v>
              </c:pt>
              <c:pt idx="29">
                <c:v>-6.3270032614166674</c:v>
              </c:pt>
              <c:pt idx="30">
                <c:v>-7.5852957834166661</c:v>
              </c:pt>
              <c:pt idx="31">
                <c:v>-9.7880548255277784</c:v>
              </c:pt>
              <c:pt idx="32">
                <c:v>-10.689347142972222</c:v>
              </c:pt>
              <c:pt idx="33">
                <c:v>-11.346673219083334</c:v>
              </c:pt>
              <c:pt idx="34">
                <c:v>-11.23009256486111</c:v>
              </c:pt>
              <c:pt idx="35">
                <c:v>-8.8726623031944438</c:v>
              </c:pt>
              <c:pt idx="36">
                <c:v>-6.7293568616388884</c:v>
              </c:pt>
              <c:pt idx="37">
                <c:v>-5.2011565311944441</c:v>
              </c:pt>
              <c:pt idx="38">
                <c:v>-7.6804519504166677</c:v>
              </c:pt>
              <c:pt idx="39">
                <c:v>-7.6257959496388885</c:v>
              </c:pt>
              <c:pt idx="40">
                <c:v>-9.2201683604166664</c:v>
              </c:pt>
              <c:pt idx="41">
                <c:v>-7.2618304796388884</c:v>
              </c:pt>
              <c:pt idx="42">
                <c:v>-7.3131013634166662</c:v>
              </c:pt>
              <c:pt idx="43">
                <c:v>-6.6201743919722231</c:v>
              </c:pt>
              <c:pt idx="44">
                <c:v>-6.2774721611944448</c:v>
              </c:pt>
              <c:pt idx="45">
                <c:v>-4.3076022006388897</c:v>
              </c:pt>
              <c:pt idx="46">
                <c:v>-2.9082693004166669</c:v>
              </c:pt>
              <c:pt idx="47">
                <c:v>-3.0723562061944443</c:v>
              </c:pt>
              <c:pt idx="48">
                <c:v>-4.3533482193055546</c:v>
              </c:pt>
              <c:pt idx="49">
                <c:v>-3.7143954071944436</c:v>
              </c:pt>
              <c:pt idx="50">
                <c:v>-3.7214258674166665</c:v>
              </c:pt>
              <c:pt idx="51">
                <c:v>-3.5705503098611104</c:v>
              </c:pt>
              <c:pt idx="52">
                <c:v>-3.4485381860833333</c:v>
              </c:pt>
              <c:pt idx="53">
                <c:v>-2.6034728564166665</c:v>
              </c:pt>
              <c:pt idx="54">
                <c:v>-2.8639497101944449</c:v>
              </c:pt>
              <c:pt idx="55">
                <c:v>-3.4291096948611113</c:v>
              </c:pt>
              <c:pt idx="56">
                <c:v>-4.2017367069722225</c:v>
              </c:pt>
              <c:pt idx="57">
                <c:v>-3.9484217096388892</c:v>
              </c:pt>
              <c:pt idx="58">
                <c:v>-3.4725216618611108</c:v>
              </c:pt>
              <c:pt idx="59">
                <c:v>-2.5655963343055559</c:v>
              </c:pt>
              <c:pt idx="60">
                <c:v>-2.1087808486388888</c:v>
              </c:pt>
              <c:pt idx="61">
                <c:v>-2.0750348757499997</c:v>
              </c:pt>
              <c:pt idx="62">
                <c:v>-1.9475816863055557</c:v>
              </c:pt>
              <c:pt idx="63">
                <c:v>-2.9128794751944453</c:v>
              </c:pt>
              <c:pt idx="64">
                <c:v>-4.2148118419722236</c:v>
              </c:pt>
              <c:pt idx="65">
                <c:v>-7.448321139861112</c:v>
              </c:pt>
              <c:pt idx="66">
                <c:v>-9.8110177039722242</c:v>
              </c:pt>
              <c:pt idx="67">
                <c:v>-11.232473337305557</c:v>
              </c:pt>
              <c:pt idx="68">
                <c:v>-11.523489657305555</c:v>
              </c:pt>
              <c:pt idx="69">
                <c:v>-12.614696401416666</c:v>
              </c:pt>
              <c:pt idx="70">
                <c:v>-14.777472818194445</c:v>
              </c:pt>
              <c:pt idx="71">
                <c:v>-17.387282772972224</c:v>
              </c:pt>
              <c:pt idx="72">
                <c:v>-18.029296614305554</c:v>
              </c:pt>
              <c:pt idx="73">
                <c:v>-19.879446717083333</c:v>
              </c:pt>
              <c:pt idx="74">
                <c:v>-20.351478606416666</c:v>
              </c:pt>
              <c:pt idx="75">
                <c:v>-21.448379413083334</c:v>
              </c:pt>
              <c:pt idx="76">
                <c:v>-20.030044965624999</c:v>
              </c:pt>
              <c:pt idx="77">
                <c:v>-17.800369739177778</c:v>
              </c:pt>
              <c:pt idx="78">
                <c:v>-14.903771001319443</c:v>
              </c:pt>
              <c:pt idx="79">
                <c:v>-12.481437505875</c:v>
              </c:pt>
              <c:pt idx="80">
                <c:v>-9.9283877404083327</c:v>
              </c:pt>
              <c:pt idx="81">
                <c:v>-7.6840882259305561</c:v>
              </c:pt>
              <c:pt idx="82">
                <c:v>-6.423521526919445</c:v>
              </c:pt>
              <c:pt idx="83">
                <c:v>-5.8546356150416683</c:v>
              </c:pt>
              <c:pt idx="84">
                <c:v>-5.8643409854750006</c:v>
              </c:pt>
              <c:pt idx="85">
                <c:v>-4.4951403025972239</c:v>
              </c:pt>
              <c:pt idx="86">
                <c:v>-4.0477334581861122</c:v>
              </c:pt>
              <c:pt idx="87">
                <c:v>-2.6717849219416672</c:v>
              </c:pt>
              <c:pt idx="88">
                <c:v>-2.6207746366638891</c:v>
              </c:pt>
              <c:pt idx="89">
                <c:v>-2.5200102621638893</c:v>
              </c:pt>
              <c:pt idx="90">
                <c:v>-3.5911850501194444</c:v>
              </c:pt>
              <c:pt idx="91">
                <c:v>-4.269737757552778</c:v>
              </c:pt>
              <c:pt idx="92">
                <c:v>-5.6346024891861113</c:v>
              </c:pt>
              <c:pt idx="93">
                <c:v>-6.7554858996638885</c:v>
              </c:pt>
              <c:pt idx="94">
                <c:v>-7.4632096824861121</c:v>
              </c:pt>
              <c:pt idx="95">
                <c:v>-7.8446964872194451</c:v>
              </c:pt>
              <c:pt idx="96">
                <c:v>-7.1422205398861118</c:v>
              </c:pt>
              <c:pt idx="97">
                <c:v>-7.4277461874638888</c:v>
              </c:pt>
              <c:pt idx="98">
                <c:v>-8.6142956690305539</c:v>
              </c:pt>
              <c:pt idx="99">
                <c:v>-12.07586821218611</c:v>
              </c:pt>
              <c:pt idx="100">
                <c:v>-15.062510867563892</c:v>
              </c:pt>
              <c:pt idx="101">
                <c:v>-16.713720150075002</c:v>
              </c:pt>
              <c:pt idx="102">
                <c:v>-18.209487109919447</c:v>
              </c:pt>
              <c:pt idx="103">
                <c:v>-18.607763218475</c:v>
              </c:pt>
              <c:pt idx="104">
                <c:v>-19.345120476241664</c:v>
              </c:pt>
              <c:pt idx="105">
                <c:v>-19.077257247508332</c:v>
              </c:pt>
              <c:pt idx="106">
                <c:v>-20.811876217030555</c:v>
              </c:pt>
              <c:pt idx="107">
                <c:v>-22.01667113341944</c:v>
              </c:pt>
              <c:pt idx="108">
                <c:v>-22.293540836430552</c:v>
              </c:pt>
              <c:pt idx="109">
                <c:v>-21.233437922041663</c:v>
              </c:pt>
              <c:pt idx="110">
                <c:v>-20.398902802830552</c:v>
              </c:pt>
              <c:pt idx="111">
                <c:v>-19.730842052363887</c:v>
              </c:pt>
              <c:pt idx="112">
                <c:v>-20.41749330850833</c:v>
              </c:pt>
              <c:pt idx="113">
                <c:v>-20.150127800963887</c:v>
              </c:pt>
              <c:pt idx="114">
                <c:v>-20.357094789041664</c:v>
              </c:pt>
              <c:pt idx="115">
                <c:v>-19.703711235286111</c:v>
              </c:pt>
              <c:pt idx="116">
                <c:v>-20.420764893019442</c:v>
              </c:pt>
              <c:pt idx="117">
                <c:v>-20.872443864086108</c:v>
              </c:pt>
              <c:pt idx="118">
                <c:v>-20.065025779819443</c:v>
              </c:pt>
              <c:pt idx="119">
                <c:v>-19.392748723463892</c:v>
              </c:pt>
              <c:pt idx="120">
                <c:v>-19.050716467775004</c:v>
              </c:pt>
              <c:pt idx="121">
                <c:v>-18.575851222141669</c:v>
              </c:pt>
              <c:pt idx="122">
                <c:v>-17.352556939841666</c:v>
              </c:pt>
              <c:pt idx="123">
                <c:v>-15.91305598506389</c:v>
              </c:pt>
              <c:pt idx="124">
                <c:v>-15.015685079130554</c:v>
              </c:pt>
              <c:pt idx="125">
                <c:v>-14.149632878586111</c:v>
              </c:pt>
              <c:pt idx="126">
                <c:v>-12.793356072908333</c:v>
              </c:pt>
              <c:pt idx="127">
                <c:v>-11.417174715308334</c:v>
              </c:pt>
              <c:pt idx="128">
                <c:v>-9.3526092256972237</c:v>
              </c:pt>
              <c:pt idx="129">
                <c:v>-7.5079658283527779</c:v>
              </c:pt>
              <c:pt idx="130">
                <c:v>-5.3986324883194454</c:v>
              </c:pt>
              <c:pt idx="131">
                <c:v>-3.6899317088638885</c:v>
              </c:pt>
              <c:pt idx="132">
                <c:v>-3.0143210575194441</c:v>
              </c:pt>
              <c:pt idx="133">
                <c:v>-2.0187073476861115</c:v>
              </c:pt>
              <c:pt idx="134">
                <c:v>-1.5052842783194447</c:v>
              </c:pt>
              <c:pt idx="135">
                <c:v>-0.83284626111944504</c:v>
              </c:pt>
              <c:pt idx="136">
                <c:v>-0.78209494644166744</c:v>
              </c:pt>
              <c:pt idx="137">
                <c:v>-0.93919362559722275</c:v>
              </c:pt>
              <c:pt idx="138">
                <c:v>-1.120216323630556</c:v>
              </c:pt>
              <c:pt idx="139">
                <c:v>-1.4451841233750002</c:v>
              </c:pt>
              <c:pt idx="140">
                <c:v>-1.5247346768638892</c:v>
              </c:pt>
              <c:pt idx="141">
                <c:v>-0.98968033615277806</c:v>
              </c:pt>
              <c:pt idx="142">
                <c:v>-0.945411378341667</c:v>
              </c:pt>
              <c:pt idx="143">
                <c:v>-1.4695025368527783</c:v>
              </c:pt>
              <c:pt idx="144">
                <c:v>-1.1081559707861111</c:v>
              </c:pt>
              <c:pt idx="145">
                <c:v>-1.1291745532527779</c:v>
              </c:pt>
              <c:pt idx="146">
                <c:v>2.2966696880555509E-2</c:v>
              </c:pt>
              <c:pt idx="147">
                <c:v>-0.14776275405277797</c:v>
              </c:pt>
              <c:pt idx="148">
                <c:v>0.96874293129814804</c:v>
              </c:pt>
              <c:pt idx="149">
                <c:v>1.1554698267157406</c:v>
              </c:pt>
              <c:pt idx="150">
                <c:v>1.4918792007333332</c:v>
              </c:pt>
              <c:pt idx="151">
                <c:v>1.5466368407666671</c:v>
              </c:pt>
              <c:pt idx="152">
                <c:v>1.7090762191</c:v>
              </c:pt>
              <c:pt idx="153">
                <c:v>1.4218148010333334</c:v>
              </c:pt>
              <c:pt idx="154">
                <c:v>0.5341451416666666</c:v>
              </c:pt>
              <c:pt idx="155">
                <c:v>0.20492542849999987</c:v>
              </c:pt>
              <c:pt idx="156">
                <c:v>-0.48042291797777797</c:v>
              </c:pt>
              <c:pt idx="157">
                <c:v>-0.51830304561111118</c:v>
              </c:pt>
              <c:pt idx="158">
                <c:v>-0.71486934251111112</c:v>
              </c:pt>
              <c:pt idx="159">
                <c:v>0.46527490511111136</c:v>
              </c:pt>
              <c:pt idx="160">
                <c:v>0.55544078231111127</c:v>
              </c:pt>
              <c:pt idx="161">
                <c:v>0.64909111785555562</c:v>
              </c:pt>
              <c:pt idx="162">
                <c:v>0.76144821286666664</c:v>
              </c:pt>
              <c:pt idx="163">
                <c:v>1.0573875695555557</c:v>
              </c:pt>
              <c:pt idx="164">
                <c:v>1.454623133677778</c:v>
              </c:pt>
              <c:pt idx="165">
                <c:v>1.6131432657444449</c:v>
              </c:pt>
              <c:pt idx="166">
                <c:v>2.2688072543333333</c:v>
              </c:pt>
              <c:pt idx="167">
                <c:v>2.9039761523333336</c:v>
              </c:pt>
              <c:pt idx="168">
                <c:v>2.9896139806888899</c:v>
              </c:pt>
              <c:pt idx="169">
                <c:v>3.3389531207444456</c:v>
              </c:pt>
              <c:pt idx="170">
                <c:v>3.1170220438333338</c:v>
              </c:pt>
              <c:pt idx="171">
                <c:v>3.5555644548333327</c:v>
              </c:pt>
              <c:pt idx="172">
                <c:v>3.5030135283222221</c:v>
              </c:pt>
              <c:pt idx="173">
                <c:v>3.9283916651222217</c:v>
              </c:pt>
              <c:pt idx="174">
                <c:v>3.9861153239111107</c:v>
              </c:pt>
              <c:pt idx="175">
                <c:v>3.5234713199444436</c:v>
              </c:pt>
              <c:pt idx="176">
                <c:v>3.2331835493444445</c:v>
              </c:pt>
              <c:pt idx="177">
                <c:v>3.1635950512222224</c:v>
              </c:pt>
              <c:pt idx="178">
                <c:v>3.8406621747555554</c:v>
              </c:pt>
            </c:numLit>
          </c:val>
          <c:smooth val="0"/>
          <c:extLst>
            <c:ext xmlns:c16="http://schemas.microsoft.com/office/drawing/2014/chart" uri="{C3380CC4-5D6E-409C-BE32-E72D297353CC}">
              <c16:uniqueId val="{00000005-28B9-48DB-8BCA-BD64A55825CB}"/>
            </c:ext>
          </c:extLst>
        </c:ser>
        <c:ser>
          <c:idx val="3"/>
          <c:order val="3"/>
          <c:tx>
            <c:v>servicos</c:v>
          </c:tx>
          <c:spPr>
            <a:ln w="25400">
              <a:solidFill>
                <a:srgbClr val="333333"/>
              </a:solidFill>
              <a:prstDash val="solid"/>
            </a:ln>
          </c:spPr>
          <c:marker>
            <c:symbol val="none"/>
          </c:marker>
          <c:dLbls>
            <c:dLbl>
              <c:idx val="20"/>
              <c:layout>
                <c:manualLayout>
                  <c:x val="0.59805426430129971"/>
                  <c:y val="-6.2253266728755682E-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8B9-48DB-8BCA-BD64A55825C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9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pt idx="191">
                <c:v> </c:v>
              </c:pt>
            </c:strLit>
          </c:cat>
          <c:val>
            <c:numLit>
              <c:formatCode>0.0</c:formatCode>
              <c:ptCount val="180"/>
              <c:pt idx="0">
                <c:v>-0.15881872433333144</c:v>
              </c:pt>
              <c:pt idx="1">
                <c:v>0.96395390933333436</c:v>
              </c:pt>
              <c:pt idx="2">
                <c:v>-3.370849642</c:v>
              </c:pt>
              <c:pt idx="3">
                <c:v>-6.6354545280000004</c:v>
              </c:pt>
              <c:pt idx="4">
                <c:v>-10.574041906444444</c:v>
              </c:pt>
              <c:pt idx="5">
                <c:v>-9.3765195148888889</c:v>
              </c:pt>
              <c:pt idx="6">
                <c:v>-8.4609311604444439</c:v>
              </c:pt>
              <c:pt idx="7">
                <c:v>-4.5878026187777747</c:v>
              </c:pt>
              <c:pt idx="8">
                <c:v>-6.6988811773333294</c:v>
              </c:pt>
              <c:pt idx="9">
                <c:v>-4.213966189888886</c:v>
              </c:pt>
              <c:pt idx="10">
                <c:v>-3.6331506368888866</c:v>
              </c:pt>
              <c:pt idx="11">
                <c:v>0.6560058907777796</c:v>
              </c:pt>
              <c:pt idx="12">
                <c:v>-0.27346151311110939</c:v>
              </c:pt>
              <c:pt idx="13">
                <c:v>4.932832955555614E-2</c:v>
              </c:pt>
              <c:pt idx="14">
                <c:v>3.0728180943333339</c:v>
              </c:pt>
              <c:pt idx="15">
                <c:v>8.8783897431111125</c:v>
              </c:pt>
              <c:pt idx="16">
                <c:v>12.199356330222225</c:v>
              </c:pt>
              <c:pt idx="17">
                <c:v>11.633029708222224</c:v>
              </c:pt>
              <c:pt idx="18">
                <c:v>8.5013879791111133</c:v>
              </c:pt>
              <c:pt idx="19">
                <c:v>8.4522800472222226</c:v>
              </c:pt>
              <c:pt idx="20">
                <c:v>6.9169160125555562</c:v>
              </c:pt>
              <c:pt idx="21">
                <c:v>5.5128842206666668</c:v>
              </c:pt>
              <c:pt idx="22">
                <c:v>4.3229179936666684</c:v>
              </c:pt>
              <c:pt idx="23">
                <c:v>3.8196833975555573</c:v>
              </c:pt>
              <c:pt idx="24">
                <c:v>2.9018369327777793</c:v>
              </c:pt>
              <c:pt idx="25">
                <c:v>2.4184071896666679</c:v>
              </c:pt>
              <c:pt idx="26">
                <c:v>1.627250870555556</c:v>
              </c:pt>
              <c:pt idx="27">
                <c:v>1.0522216886666662</c:v>
              </c:pt>
              <c:pt idx="28">
                <c:v>-0.31746358377777728</c:v>
              </c:pt>
              <c:pt idx="29">
                <c:v>-0.23940045511111083</c:v>
              </c:pt>
              <c:pt idx="30">
                <c:v>-0.76536507566666589</c:v>
              </c:pt>
              <c:pt idx="31">
                <c:v>-0.12657363188888807</c:v>
              </c:pt>
              <c:pt idx="32">
                <c:v>-1.1028862999998909E-2</c:v>
              </c:pt>
              <c:pt idx="33">
                <c:v>0.6040215034444455</c:v>
              </c:pt>
              <c:pt idx="34">
                <c:v>-1.514152732222221</c:v>
              </c:pt>
              <c:pt idx="35">
                <c:v>0.80995538155555613</c:v>
              </c:pt>
              <c:pt idx="36">
                <c:v>0.74161293822222296</c:v>
              </c:pt>
              <c:pt idx="37">
                <c:v>2.2906106542222227</c:v>
              </c:pt>
              <c:pt idx="38">
                <c:v>9.5856070111112121E-2</c:v>
              </c:pt>
              <c:pt idx="39">
                <c:v>1.2538555422222237</c:v>
              </c:pt>
              <c:pt idx="40">
                <c:v>1.5530250245555568</c:v>
              </c:pt>
              <c:pt idx="41">
                <c:v>8.6456546664444449</c:v>
              </c:pt>
              <c:pt idx="42">
                <c:v>10.114755807444444</c:v>
              </c:pt>
              <c:pt idx="43">
                <c:v>8.8079428553333337</c:v>
              </c:pt>
              <c:pt idx="44">
                <c:v>3.9702952266666682</c:v>
              </c:pt>
              <c:pt idx="45">
                <c:v>5.4739915883333365</c:v>
              </c:pt>
              <c:pt idx="46">
                <c:v>7.7762594733333357</c:v>
              </c:pt>
              <c:pt idx="47">
                <c:v>8.2119227437777802</c:v>
              </c:pt>
              <c:pt idx="48">
                <c:v>6.3519174305555568</c:v>
              </c:pt>
              <c:pt idx="49">
                <c:v>7.0551576804444451</c:v>
              </c:pt>
              <c:pt idx="50">
                <c:v>7.2846695742222236</c:v>
              </c:pt>
              <c:pt idx="51">
                <c:v>9.7528979367777797</c:v>
              </c:pt>
              <c:pt idx="52">
                <c:v>10.191319304888891</c:v>
              </c:pt>
              <c:pt idx="53">
                <c:v>10.50316822088889</c:v>
              </c:pt>
              <c:pt idx="54">
                <c:v>9.2114550410000007</c:v>
              </c:pt>
              <c:pt idx="55">
                <c:v>9.6961136853333318</c:v>
              </c:pt>
              <c:pt idx="56">
                <c:v>10.433830206777778</c:v>
              </c:pt>
              <c:pt idx="57">
                <c:v>10.807728811666665</c:v>
              </c:pt>
              <c:pt idx="58">
                <c:v>12.211756457999998</c:v>
              </c:pt>
              <c:pt idx="59">
                <c:v>12.082497717333334</c:v>
              </c:pt>
              <c:pt idx="60">
                <c:v>12.858034570222223</c:v>
              </c:pt>
              <c:pt idx="61">
                <c:v>11.356307748666671</c:v>
              </c:pt>
              <c:pt idx="62">
                <c:v>11.300210131555557</c:v>
              </c:pt>
              <c:pt idx="63">
                <c:v>12.305550740777781</c:v>
              </c:pt>
              <c:pt idx="64">
                <c:v>12.109065054222222</c:v>
              </c:pt>
              <c:pt idx="65">
                <c:v>10.622870266444446</c:v>
              </c:pt>
              <c:pt idx="66">
                <c:v>7.0474775138888885</c:v>
              </c:pt>
              <c:pt idx="67">
                <c:v>3.8245736543333346</c:v>
              </c:pt>
              <c:pt idx="68">
                <c:v>1.0257168985555569</c:v>
              </c:pt>
              <c:pt idx="69">
                <c:v>-2.1860313376666656</c:v>
              </c:pt>
              <c:pt idx="70">
                <c:v>-3.3812044943333324</c:v>
              </c:pt>
              <c:pt idx="71">
                <c:v>-3.2816744288888877</c:v>
              </c:pt>
              <c:pt idx="72">
                <c:v>-6.1230852825555546</c:v>
              </c:pt>
              <c:pt idx="73">
                <c:v>-11.940056864555556</c:v>
              </c:pt>
              <c:pt idx="74">
                <c:v>-17.430081283777778</c:v>
              </c:pt>
              <c:pt idx="75">
                <c:v>-19.086555711333332</c:v>
              </c:pt>
              <c:pt idx="76">
                <c:v>-18.090162688629629</c:v>
              </c:pt>
              <c:pt idx="77">
                <c:v>-16.575896452814813</c:v>
              </c:pt>
              <c:pt idx="78">
                <c:v>-13.475700826666667</c:v>
              </c:pt>
              <c:pt idx="79">
                <c:v>-8.4856437786666667</c:v>
              </c:pt>
              <c:pt idx="80">
                <c:v>-5.7412878475555553</c:v>
              </c:pt>
              <c:pt idx="81">
                <c:v>-3.4654053638888889</c:v>
              </c:pt>
              <c:pt idx="82">
                <c:v>-3.3452955465555552</c:v>
              </c:pt>
              <c:pt idx="83">
                <c:v>-2.367370999222222</c:v>
              </c:pt>
              <c:pt idx="84">
                <c:v>-1.0696551988888885</c:v>
              </c:pt>
              <c:pt idx="85">
                <c:v>-1.3655804872222219</c:v>
              </c:pt>
              <c:pt idx="86">
                <c:v>-0.49438975255555512</c:v>
              </c:pt>
              <c:pt idx="87">
                <c:v>-1.3087902547777774</c:v>
              </c:pt>
              <c:pt idx="88">
                <c:v>-1.0005397034444439</c:v>
              </c:pt>
              <c:pt idx="89">
                <c:v>-2.4085385653333327</c:v>
              </c:pt>
              <c:pt idx="90">
                <c:v>-2.2395807381111106</c:v>
              </c:pt>
              <c:pt idx="91">
                <c:v>-3.8496689245555551</c:v>
              </c:pt>
              <c:pt idx="92">
                <c:v>-3.2707189921111106</c:v>
              </c:pt>
              <c:pt idx="93">
                <c:v>-3.768944711333333</c:v>
              </c:pt>
              <c:pt idx="94">
                <c:v>-2.197130336555555</c:v>
              </c:pt>
              <c:pt idx="95">
                <c:v>-2.7524643139999991</c:v>
              </c:pt>
              <c:pt idx="96">
                <c:v>-4.2534723085555557</c:v>
              </c:pt>
              <c:pt idx="97">
                <c:v>-4.2077505583333332</c:v>
              </c:pt>
              <c:pt idx="98">
                <c:v>-5.3647695743333328</c:v>
              </c:pt>
              <c:pt idx="99">
                <c:v>-5.7347981297777766</c:v>
              </c:pt>
              <c:pt idx="100">
                <c:v>-8.0272293396666665</c:v>
              </c:pt>
              <c:pt idx="101">
                <c:v>-8.3610041562222222</c:v>
              </c:pt>
              <c:pt idx="102">
                <c:v>-10.706074382444443</c:v>
              </c:pt>
              <c:pt idx="103">
                <c:v>-13.165828361333334</c:v>
              </c:pt>
              <c:pt idx="104">
                <c:v>-16.125644441000002</c:v>
              </c:pt>
              <c:pt idx="105">
                <c:v>-17.031724781888887</c:v>
              </c:pt>
              <c:pt idx="106">
                <c:v>-18.940267142111111</c:v>
              </c:pt>
              <c:pt idx="107">
                <c:v>-20.693514469333333</c:v>
              </c:pt>
              <c:pt idx="108">
                <c:v>-22.44015326311111</c:v>
              </c:pt>
              <c:pt idx="109">
                <c:v>-22.594085476333333</c:v>
              </c:pt>
              <c:pt idx="110">
                <c:v>-23.140530079111116</c:v>
              </c:pt>
              <c:pt idx="111">
                <c:v>-23.335562784888893</c:v>
              </c:pt>
              <c:pt idx="112">
                <c:v>-23.128119679222223</c:v>
              </c:pt>
              <c:pt idx="113">
                <c:v>-24.204049985666668</c:v>
              </c:pt>
              <c:pt idx="114">
                <c:v>-25.301264117777777</c:v>
              </c:pt>
              <c:pt idx="115">
                <c:v>-25.091101048666669</c:v>
              </c:pt>
              <c:pt idx="116">
                <c:v>-24.80704280422222</c:v>
              </c:pt>
              <c:pt idx="117">
                <c:v>-26.391801798111114</c:v>
              </c:pt>
              <c:pt idx="118">
                <c:v>-28.10825018411111</c:v>
              </c:pt>
              <c:pt idx="119">
                <c:v>-27.634323107</c:v>
              </c:pt>
              <c:pt idx="120">
                <c:v>-25.451162419333329</c:v>
              </c:pt>
              <c:pt idx="121">
                <c:v>-24.087755449777774</c:v>
              </c:pt>
              <c:pt idx="122">
                <c:v>-22.91932868933333</c:v>
              </c:pt>
              <c:pt idx="123">
                <c:v>-22.259856681555558</c:v>
              </c:pt>
              <c:pt idx="124">
                <c:v>-21.572288729111111</c:v>
              </c:pt>
              <c:pt idx="125">
                <c:v>-20.745423399777778</c:v>
              </c:pt>
              <c:pt idx="126">
                <c:v>-18.858498399666669</c:v>
              </c:pt>
              <c:pt idx="127">
                <c:v>-16.685256096444444</c:v>
              </c:pt>
              <c:pt idx="128">
                <c:v>-14.176011819666668</c:v>
              </c:pt>
              <c:pt idx="129">
                <c:v>-11.066756999555556</c:v>
              </c:pt>
              <c:pt idx="130">
                <c:v>-7.9785039008888887</c:v>
              </c:pt>
              <c:pt idx="131">
                <c:v>-4.632569915444444</c:v>
              </c:pt>
              <c:pt idx="132">
                <c:v>-1.7181559889999993</c:v>
              </c:pt>
              <c:pt idx="133">
                <c:v>0.11141239411111159</c:v>
              </c:pt>
              <c:pt idx="134">
                <c:v>1.8149868900000008</c:v>
              </c:pt>
              <c:pt idx="135">
                <c:v>1.456973782555556</c:v>
              </c:pt>
              <c:pt idx="136">
                <c:v>2.8937907400000005</c:v>
              </c:pt>
              <c:pt idx="137">
                <c:v>3.7844195613333338</c:v>
              </c:pt>
              <c:pt idx="138">
                <c:v>6.2079569962222223</c:v>
              </c:pt>
              <c:pt idx="139">
                <c:v>6.499987009999999</c:v>
              </c:pt>
              <c:pt idx="140">
                <c:v>5.9823256956666668</c:v>
              </c:pt>
              <c:pt idx="141">
                <c:v>5.9321847761111108</c:v>
              </c:pt>
              <c:pt idx="142">
                <c:v>5.5723011427777784</c:v>
              </c:pt>
              <c:pt idx="143">
                <c:v>6.1463722233333336</c:v>
              </c:pt>
              <c:pt idx="144">
                <c:v>6.1861387494444449</c:v>
              </c:pt>
              <c:pt idx="145">
                <c:v>6.059663885</c:v>
              </c:pt>
              <c:pt idx="146">
                <c:v>5.5780328113333342</c:v>
              </c:pt>
              <c:pt idx="147">
                <c:v>7.2477976913333348</c:v>
              </c:pt>
              <c:pt idx="148">
                <c:v>9.0790614730000012</c:v>
              </c:pt>
              <c:pt idx="149">
                <c:v>11.014872508555555</c:v>
              </c:pt>
              <c:pt idx="150">
                <c:v>10.618833348666668</c:v>
              </c:pt>
              <c:pt idx="151">
                <c:v>10.414040052888888</c:v>
              </c:pt>
              <c:pt idx="152">
                <c:v>9.7864094314444454</c:v>
              </c:pt>
              <c:pt idx="153">
                <c:v>8.8394190544444449</c:v>
              </c:pt>
              <c:pt idx="154">
                <c:v>8.6499815486666662</c:v>
              </c:pt>
              <c:pt idx="155">
                <c:v>7.3357181860000003</c:v>
              </c:pt>
              <c:pt idx="156">
                <c:v>6.3606753841111114</c:v>
              </c:pt>
              <c:pt idx="157">
                <c:v>5.1447596264444453</c:v>
              </c:pt>
              <c:pt idx="158">
                <c:v>5.3451352501111105</c:v>
              </c:pt>
              <c:pt idx="159">
                <c:v>7.895755604222221</c:v>
              </c:pt>
              <c:pt idx="160">
                <c:v>7.5263285921111107</c:v>
              </c:pt>
              <c:pt idx="161">
                <c:v>7.8878679953333339</c:v>
              </c:pt>
              <c:pt idx="162">
                <c:v>6.1001878219999996</c:v>
              </c:pt>
              <c:pt idx="163">
                <c:v>7.6879471723333337</c:v>
              </c:pt>
              <c:pt idx="164">
                <c:v>8.1167745782222216</c:v>
              </c:pt>
              <c:pt idx="165">
                <c:v>8.0380606452222221</c:v>
              </c:pt>
              <c:pt idx="166">
                <c:v>7.4175519131111116</c:v>
              </c:pt>
              <c:pt idx="167">
                <c:v>7.6989649042222226</c:v>
              </c:pt>
              <c:pt idx="168">
                <c:v>8.5378640078888903</c:v>
              </c:pt>
              <c:pt idx="169">
                <c:v>10.047002330444444</c:v>
              </c:pt>
              <c:pt idx="170">
                <c:v>10.930519223333334</c:v>
              </c:pt>
              <c:pt idx="171">
                <c:v>11.154121518777778</c:v>
              </c:pt>
              <c:pt idx="172">
                <c:v>13.992150736666668</c:v>
              </c:pt>
              <c:pt idx="173">
                <c:v>13.534660723333333</c:v>
              </c:pt>
              <c:pt idx="174">
                <c:v>15.865445556333333</c:v>
              </c:pt>
              <c:pt idx="175">
                <c:v>13.577900842555556</c:v>
              </c:pt>
              <c:pt idx="176">
                <c:v>16.045277901888891</c:v>
              </c:pt>
              <c:pt idx="177">
                <c:v>14.780654687333334</c:v>
              </c:pt>
              <c:pt idx="178">
                <c:v>15.980522340222223</c:v>
              </c:pt>
            </c:numLit>
          </c:val>
          <c:smooth val="0"/>
          <c:extLst>
            <c:ext xmlns:c16="http://schemas.microsoft.com/office/drawing/2014/chart" uri="{C3380CC4-5D6E-409C-BE32-E72D297353CC}">
              <c16:uniqueId val="{00000007-28B9-48DB-8BCA-BD64A55825CB}"/>
            </c:ext>
          </c:extLst>
        </c:ser>
        <c:dLbls>
          <c:showLegendKey val="0"/>
          <c:showVal val="0"/>
          <c:showCatName val="0"/>
          <c:showSerName val="0"/>
          <c:showPercent val="0"/>
          <c:showBubbleSize val="0"/>
        </c:dLbls>
        <c:smooth val="0"/>
        <c:axId val="135858048"/>
        <c:axId val="135859584"/>
      </c:lineChart>
      <c:catAx>
        <c:axId val="13585804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5859584"/>
        <c:crosses val="autoZero"/>
        <c:auto val="1"/>
        <c:lblAlgn val="ctr"/>
        <c:lblOffset val="100"/>
        <c:tickLblSkip val="6"/>
        <c:tickMarkSkip val="1"/>
        <c:noMultiLvlLbl val="0"/>
      </c:catAx>
      <c:valAx>
        <c:axId val="135859584"/>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5858048"/>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228124430065577"/>
                  <c:y val="-0.1759781722199979"/>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7A-4610-8D3E-AE29920E5550}"/>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9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pt idx="191">
                <c:v> </c:v>
              </c:pt>
            </c:strLit>
          </c:cat>
          <c:val>
            <c:numLit>
              <c:formatCode>0.000</c:formatCode>
              <c:ptCount val="180"/>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0</c:v>
              </c:pt>
            </c:numLit>
          </c:val>
          <c:smooth val="0"/>
          <c:extLst>
            <c:ext xmlns:c16="http://schemas.microsoft.com/office/drawing/2014/chart" uri="{C3380CC4-5D6E-409C-BE32-E72D297353CC}">
              <c16:uniqueId val="{00000001-BC7A-4610-8D3E-AE29920E5550}"/>
            </c:ext>
          </c:extLst>
        </c:ser>
        <c:dLbls>
          <c:showLegendKey val="0"/>
          <c:showVal val="0"/>
          <c:showCatName val="0"/>
          <c:showSerName val="0"/>
          <c:showPercent val="0"/>
          <c:showBubbleSize val="0"/>
        </c:dLbls>
        <c:marker val="1"/>
        <c:smooth val="0"/>
        <c:axId val="135901568"/>
        <c:axId val="135903104"/>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4492914971731253"/>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7A-4610-8D3E-AE29920E555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6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strLit>
          </c:cat>
          <c:val>
            <c:numLit>
              <c:formatCode>0.0</c:formatCode>
              <c:ptCount val="180"/>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-100</c:v>
              </c:pt>
            </c:numLit>
          </c:val>
          <c:smooth val="0"/>
          <c:extLst>
            <c:ext xmlns:c16="http://schemas.microsoft.com/office/drawing/2014/chart" uri="{C3380CC4-5D6E-409C-BE32-E72D297353CC}">
              <c16:uniqueId val="{00000003-BC7A-4610-8D3E-AE29920E5550}"/>
            </c:ext>
          </c:extLst>
        </c:ser>
        <c:dLbls>
          <c:showLegendKey val="0"/>
          <c:showVal val="0"/>
          <c:showCatName val="0"/>
          <c:showSerName val="0"/>
          <c:showPercent val="0"/>
          <c:showBubbleSize val="0"/>
        </c:dLbls>
        <c:marker val="1"/>
        <c:smooth val="0"/>
        <c:axId val="135904640"/>
        <c:axId val="135914624"/>
      </c:lineChart>
      <c:catAx>
        <c:axId val="13590156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5903104"/>
        <c:crosses val="autoZero"/>
        <c:auto val="1"/>
        <c:lblAlgn val="ctr"/>
        <c:lblOffset val="100"/>
        <c:tickLblSkip val="1"/>
        <c:tickMarkSkip val="1"/>
        <c:noMultiLvlLbl val="0"/>
      </c:catAx>
      <c:valAx>
        <c:axId val="135903104"/>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5901568"/>
        <c:crosses val="autoZero"/>
        <c:crossBetween val="between"/>
        <c:majorUnit val="100"/>
        <c:minorUnit val="100"/>
      </c:valAx>
      <c:catAx>
        <c:axId val="135904640"/>
        <c:scaling>
          <c:orientation val="minMax"/>
        </c:scaling>
        <c:delete val="1"/>
        <c:axPos val="b"/>
        <c:numFmt formatCode="General" sourceLinked="1"/>
        <c:majorTickMark val="out"/>
        <c:minorTickMark val="none"/>
        <c:tickLblPos val="none"/>
        <c:crossAx val="135914624"/>
        <c:crosses val="autoZero"/>
        <c:auto val="1"/>
        <c:lblAlgn val="ctr"/>
        <c:lblOffset val="100"/>
        <c:noMultiLvlLbl val="0"/>
      </c:catAx>
      <c:valAx>
        <c:axId val="135914624"/>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135904640"/>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1176672735727859"/>
                  <c:y val="-0.12707219289896454"/>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EB-44D8-97D0-CCECB186CE4D}"/>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9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pt idx="191">
                <c:v> </c:v>
              </c:pt>
            </c:strLit>
          </c:cat>
          <c:val>
            <c:numLit>
              <c:formatCode>0.0</c:formatCode>
              <c:ptCount val="180"/>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numLit>
          </c:val>
          <c:smooth val="0"/>
          <c:extLst>
            <c:ext xmlns:c16="http://schemas.microsoft.com/office/drawing/2014/chart" uri="{C3380CC4-5D6E-409C-BE32-E72D297353CC}">
              <c16:uniqueId val="{00000001-A8EB-44D8-97D0-CCECB186CE4D}"/>
            </c:ext>
          </c:extLst>
        </c:ser>
        <c:ser>
          <c:idx val="1"/>
          <c:order val="1"/>
          <c:tx>
            <c:v>construcao</c:v>
          </c:tx>
          <c:spPr>
            <a:ln w="25400">
              <a:solidFill>
                <a:schemeClr val="tx2"/>
              </a:solidFill>
              <a:prstDash val="solid"/>
            </a:ln>
          </c:spPr>
          <c:marker>
            <c:symbol val="none"/>
          </c:marker>
          <c:dLbls>
            <c:dLbl>
              <c:idx val="3"/>
              <c:layout>
                <c:manualLayout>
                  <c:x val="0.69367414179610531"/>
                  <c:y val="2.5314527991693345E-2"/>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EB-44D8-97D0-CCECB186CE4D}"/>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9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pt idx="191">
                <c:v> </c:v>
              </c:pt>
            </c:strLit>
          </c:cat>
          <c:val>
            <c:numLit>
              <c:formatCode>0.0</c:formatCode>
              <c:ptCount val="180"/>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numLit>
          </c:val>
          <c:smooth val="0"/>
          <c:extLst>
            <c:ext xmlns:c16="http://schemas.microsoft.com/office/drawing/2014/chart" uri="{C3380CC4-5D6E-409C-BE32-E72D297353CC}">
              <c16:uniqueId val="{00000003-A8EB-44D8-97D0-CCECB186CE4D}"/>
            </c:ext>
          </c:extLst>
        </c:ser>
        <c:ser>
          <c:idx val="2"/>
          <c:order val="2"/>
          <c:tx>
            <c:v>comercio</c:v>
          </c:tx>
          <c:spPr>
            <a:ln w="38100">
              <a:solidFill>
                <a:schemeClr val="accent2"/>
              </a:solidFill>
              <a:prstDash val="solid"/>
            </a:ln>
          </c:spPr>
          <c:marker>
            <c:symbol val="none"/>
          </c:marker>
          <c:dLbls>
            <c:dLbl>
              <c:idx val="21"/>
              <c:layout>
                <c:manualLayout>
                  <c:x val="0.38155485883413509"/>
                  <c:y val="0.20764212165786974"/>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8EB-44D8-97D0-CCECB186CE4D}"/>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9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pt idx="191">
                <c:v> </c:v>
              </c:pt>
            </c:strLit>
          </c:cat>
          <c:val>
            <c:numLit>
              <c:formatCode>0.0</c:formatCode>
              <c:ptCount val="180"/>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numLit>
          </c:val>
          <c:smooth val="0"/>
          <c:extLst>
            <c:ext xmlns:c16="http://schemas.microsoft.com/office/drawing/2014/chart" uri="{C3380CC4-5D6E-409C-BE32-E72D297353CC}">
              <c16:uniqueId val="{00000005-A8EB-44D8-97D0-CCECB186CE4D}"/>
            </c:ext>
          </c:extLst>
        </c:ser>
        <c:ser>
          <c:idx val="3"/>
          <c:order val="3"/>
          <c:tx>
            <c:v>servicos</c:v>
          </c:tx>
          <c:spPr>
            <a:ln w="25400">
              <a:solidFill>
                <a:srgbClr val="333333"/>
              </a:solidFill>
              <a:prstDash val="solid"/>
            </a:ln>
          </c:spPr>
          <c:marker>
            <c:symbol val="none"/>
          </c:marker>
          <c:dLbls>
            <c:dLbl>
              <c:idx val="20"/>
              <c:layout>
                <c:manualLayout>
                  <c:x val="0.60053865607224632"/>
                  <c:y val="-0.15074096507167373"/>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8EB-44D8-97D0-CCECB186CE4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9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pt idx="190">
                <c:v> </c:v>
              </c:pt>
              <c:pt idx="191">
                <c:v> </c:v>
              </c:pt>
            </c:strLit>
          </c:cat>
          <c:val>
            <c:numLit>
              <c:formatCode>0.0</c:formatCode>
              <c:ptCount val="180"/>
              <c:pt idx="0">
                <c:v>-16.017706786666665</c:v>
              </c:pt>
              <c:pt idx="1">
                <c:v>-14.174444928666665</c:v>
              </c:pt>
              <c:pt idx="2">
                <c:v>-16.304159940666665</c:v>
              </c:pt>
              <c:pt idx="3">
                <c:v>-21.542837685333335</c:v>
              </c:pt>
              <c:pt idx="4">
                <c:v>-24.121683672</c:v>
              </c:pt>
              <c:pt idx="5">
                <c:v>-25.197638790999999</c:v>
              </c:pt>
              <c:pt idx="6">
                <c:v>-17.292330382666666</c:v>
              </c:pt>
              <c:pt idx="7">
                <c:v>-17.346672329666664</c:v>
              </c:pt>
              <c:pt idx="8">
                <c:v>-13.616954131666665</c:v>
              </c:pt>
              <c:pt idx="9">
                <c:v>-13.303383378333331</c:v>
              </c:pt>
              <c:pt idx="10">
                <c:v>-10.997448002333334</c:v>
              </c:pt>
              <c:pt idx="11">
                <c:v>-12.476053593666663</c:v>
              </c:pt>
              <c:pt idx="12">
                <c:v>-13.204472628333329</c:v>
              </c:pt>
              <c:pt idx="13">
                <c:v>-14.827561573666664</c:v>
              </c:pt>
              <c:pt idx="14">
                <c:v>-11.450566690666667</c:v>
              </c:pt>
              <c:pt idx="15">
                <c:v>-12.78895419633333</c:v>
              </c:pt>
              <c:pt idx="16">
                <c:v>-9.9093639473333326</c:v>
              </c:pt>
              <c:pt idx="17">
                <c:v>-9.8892733846666658</c:v>
              </c:pt>
              <c:pt idx="18">
                <c:v>-4.9012010446666672</c:v>
              </c:pt>
              <c:pt idx="19">
                <c:v>-3.405088512666667</c:v>
              </c:pt>
              <c:pt idx="20">
                <c:v>-3.6390425410000007</c:v>
              </c:pt>
              <c:pt idx="21">
                <c:v>-8.0423647389999999</c:v>
              </c:pt>
              <c:pt idx="22">
                <c:v>-8.1161188983333332</c:v>
              </c:pt>
              <c:pt idx="23">
                <c:v>-5.8046596216666657</c:v>
              </c:pt>
              <c:pt idx="24">
                <c:v>-0.54939186899999981</c:v>
              </c:pt>
              <c:pt idx="25">
                <c:v>1.2400207786666666</c:v>
              </c:pt>
              <c:pt idx="26">
                <c:v>1.400963880666666</c:v>
              </c:pt>
              <c:pt idx="27">
                <c:v>0.14137553299999986</c:v>
              </c:pt>
              <c:pt idx="28">
                <c:v>-3.5376543506666667</c:v>
              </c:pt>
              <c:pt idx="29">
                <c:v>-9.3411136743333305</c:v>
              </c:pt>
              <c:pt idx="30">
                <c:v>-13.424911071999999</c:v>
              </c:pt>
              <c:pt idx="31">
                <c:v>-14.006605829666666</c:v>
              </c:pt>
              <c:pt idx="32">
                <c:v>-10.00653587</c:v>
              </c:pt>
              <c:pt idx="33">
                <c:v>-7.745484014333333</c:v>
              </c:pt>
              <c:pt idx="34">
                <c:v>-7.0543359436666648</c:v>
              </c:pt>
              <c:pt idx="35">
                <c:v>-4.5392616683333316</c:v>
              </c:pt>
              <c:pt idx="36">
                <c:v>-5.0460293179999987</c:v>
              </c:pt>
              <c:pt idx="37">
                <c:v>-5.9537800506666665</c:v>
              </c:pt>
              <c:pt idx="38">
                <c:v>-10.286754586666666</c:v>
              </c:pt>
              <c:pt idx="39">
                <c:v>-8.7934424119999992</c:v>
              </c:pt>
              <c:pt idx="40">
                <c:v>-5.2254459483333342</c:v>
              </c:pt>
              <c:pt idx="41">
                <c:v>-1.9842557230000006</c:v>
              </c:pt>
              <c:pt idx="42">
                <c:v>-1.8408549656666671</c:v>
              </c:pt>
              <c:pt idx="43">
                <c:v>-4.0229161119999999</c:v>
              </c:pt>
              <c:pt idx="44">
                <c:v>-7.8522736246666653</c:v>
              </c:pt>
              <c:pt idx="45">
                <c:v>-10.546801849333333</c:v>
              </c:pt>
              <c:pt idx="46">
                <c:v>-11.047433235333335</c:v>
              </c:pt>
              <c:pt idx="47">
                <c:v>-11.055297846000002</c:v>
              </c:pt>
              <c:pt idx="48">
                <c:v>-10.863998887666668</c:v>
              </c:pt>
              <c:pt idx="49">
                <c:v>-6.9263364343333329</c:v>
              </c:pt>
              <c:pt idx="50">
                <c:v>-6.0383701110000016</c:v>
              </c:pt>
              <c:pt idx="51">
                <c:v>-6.6008759356666671</c:v>
              </c:pt>
              <c:pt idx="52">
                <c:v>-10.933826173</c:v>
              </c:pt>
              <c:pt idx="53">
                <c:v>-13.797922558333333</c:v>
              </c:pt>
              <c:pt idx="54">
                <c:v>-13.792582854666668</c:v>
              </c:pt>
              <c:pt idx="55">
                <c:v>-10.830917084333331</c:v>
              </c:pt>
              <c:pt idx="56">
                <c:v>-6.7988153296666667</c:v>
              </c:pt>
              <c:pt idx="57">
                <c:v>-4.6351224513333316</c:v>
              </c:pt>
              <c:pt idx="58">
                <c:v>-6.5326942363333318</c:v>
              </c:pt>
              <c:pt idx="59">
                <c:v>-6.675445203999999</c:v>
              </c:pt>
              <c:pt idx="60">
                <c:v>-6.033070333333332</c:v>
              </c:pt>
              <c:pt idx="61">
                <c:v>-5.5887128436666655</c:v>
              </c:pt>
              <c:pt idx="62">
                <c:v>-5.6315876073333335</c:v>
              </c:pt>
              <c:pt idx="63">
                <c:v>-3.7780917933333331</c:v>
              </c:pt>
              <c:pt idx="64">
                <c:v>-4.8353212946666666</c:v>
              </c:pt>
              <c:pt idx="65">
                <c:v>-2.4300749009999998</c:v>
              </c:pt>
              <c:pt idx="66">
                <c:v>-6.1455486880000008</c:v>
              </c:pt>
              <c:pt idx="67">
                <c:v>-7.5312194100000012</c:v>
              </c:pt>
              <c:pt idx="68">
                <c:v>-8.0230277326666659</c:v>
              </c:pt>
              <c:pt idx="69">
                <c:v>-9.8017429333333315</c:v>
              </c:pt>
              <c:pt idx="70">
                <c:v>-9.572982356999999</c:v>
              </c:pt>
              <c:pt idx="71">
                <c:v>-12.073187362333334</c:v>
              </c:pt>
              <c:pt idx="72">
                <c:v>-11.170216106333333</c:v>
              </c:pt>
              <c:pt idx="73">
                <c:v>-10.872691843666665</c:v>
              </c:pt>
              <c:pt idx="74">
                <c:v>-11.952059654999999</c:v>
              </c:pt>
              <c:pt idx="75">
                <c:v>-9.3736021780000005</c:v>
              </c:pt>
              <c:pt idx="76">
                <c:v>-7.1635900832222221</c:v>
              </c:pt>
              <c:pt idx="77">
                <c:v>-4.4485206137777782</c:v>
              </c:pt>
              <c:pt idx="78">
                <c:v>-3.3898632113333331</c:v>
              </c:pt>
              <c:pt idx="79">
                <c:v>-2.0714887490000002</c:v>
              </c:pt>
              <c:pt idx="80">
                <c:v>-1.6412064579999999</c:v>
              </c:pt>
              <c:pt idx="81">
                <c:v>0.20541793133333344</c:v>
              </c:pt>
              <c:pt idx="82">
                <c:v>0.65874508266666698</c:v>
              </c:pt>
              <c:pt idx="83">
                <c:v>1.1060686136666666</c:v>
              </c:pt>
              <c:pt idx="84">
                <c:v>-2.1738424000000034E-2</c:v>
              </c:pt>
              <c:pt idx="85">
                <c:v>-0.5408418446666664</c:v>
              </c:pt>
              <c:pt idx="86">
                <c:v>0.24689483000000023</c:v>
              </c:pt>
              <c:pt idx="87">
                <c:v>-0.97796146299999942</c:v>
              </c:pt>
              <c:pt idx="88">
                <c:v>-1.1107845479999998</c:v>
              </c:pt>
              <c:pt idx="89">
                <c:v>-3.0363569153333336</c:v>
              </c:pt>
              <c:pt idx="90">
                <c:v>-2.322954651666667</c:v>
              </c:pt>
              <c:pt idx="91">
                <c:v>-2.3983563169999997</c:v>
              </c:pt>
              <c:pt idx="92">
                <c:v>-0.90780590733333277</c:v>
              </c:pt>
              <c:pt idx="93">
                <c:v>-0.48456435466666603</c:v>
              </c:pt>
              <c:pt idx="94">
                <c:v>-0.36678155299999976</c:v>
              </c:pt>
              <c:pt idx="95">
                <c:v>-1.0162457513333332</c:v>
              </c:pt>
              <c:pt idx="96">
                <c:v>-4.1951366380000001</c:v>
              </c:pt>
              <c:pt idx="97">
                <c:v>-6.2409545773333335</c:v>
              </c:pt>
              <c:pt idx="98">
                <c:v>-8.4741701236666671</c:v>
              </c:pt>
              <c:pt idx="99">
                <c:v>-9.2686489179999985</c:v>
              </c:pt>
              <c:pt idx="100">
                <c:v>-9.4788422609999987</c:v>
              </c:pt>
              <c:pt idx="101">
                <c:v>-9.1971749756666661</c:v>
              </c:pt>
              <c:pt idx="102">
                <c:v>-8.3410082289999998</c:v>
              </c:pt>
              <c:pt idx="103">
                <c:v>-8.9323559570000004</c:v>
              </c:pt>
              <c:pt idx="104">
                <c:v>-9.7080686743333349</c:v>
              </c:pt>
              <c:pt idx="105">
                <c:v>-10.988001568333337</c:v>
              </c:pt>
              <c:pt idx="106">
                <c:v>-11.981205986666666</c:v>
              </c:pt>
              <c:pt idx="107">
                <c:v>-13.290034574333333</c:v>
              </c:pt>
              <c:pt idx="108">
                <c:v>-12.968366984666664</c:v>
              </c:pt>
              <c:pt idx="109">
                <c:v>-12.320544902666667</c:v>
              </c:pt>
              <c:pt idx="110">
                <c:v>-11.206513332333332</c:v>
              </c:pt>
              <c:pt idx="111">
                <c:v>-10.807891309666667</c:v>
              </c:pt>
              <c:pt idx="112">
                <c:v>-11.571337293666668</c:v>
              </c:pt>
              <c:pt idx="113">
                <c:v>-11.435829373333334</c:v>
              </c:pt>
              <c:pt idx="114">
                <c:v>-10.862513257333333</c:v>
              </c:pt>
              <c:pt idx="115">
                <c:v>-9.794714621333334</c:v>
              </c:pt>
              <c:pt idx="116">
                <c:v>-10.647717688</c:v>
              </c:pt>
              <c:pt idx="117">
                <c:v>-10.920460294000002</c:v>
              </c:pt>
              <c:pt idx="118">
                <c:v>-12.282690197000001</c:v>
              </c:pt>
              <c:pt idx="119">
                <c:v>-12.443579779666665</c:v>
              </c:pt>
              <c:pt idx="120">
                <c:v>-14.048096716333331</c:v>
              </c:pt>
              <c:pt idx="121">
                <c:v>-13.695212832666664</c:v>
              </c:pt>
              <c:pt idx="122">
                <c:v>-13.275142119</c:v>
              </c:pt>
              <c:pt idx="123">
                <c:v>-12.471894229</c:v>
              </c:pt>
              <c:pt idx="124">
                <c:v>-12.841439777</c:v>
              </c:pt>
              <c:pt idx="125">
                <c:v>-11.908611581666667</c:v>
              </c:pt>
              <c:pt idx="126">
                <c:v>-10.728095299000001</c:v>
              </c:pt>
              <c:pt idx="127">
                <c:v>-8.1268004186666669</c:v>
              </c:pt>
              <c:pt idx="128">
                <c:v>-7.0453840733333335</c:v>
              </c:pt>
              <c:pt idx="129">
                <c:v>-5.775699364666667</c:v>
              </c:pt>
              <c:pt idx="130">
                <c:v>-5.2036772586666658</c:v>
              </c:pt>
              <c:pt idx="131">
                <c:v>-4.0609429323333321</c:v>
              </c:pt>
              <c:pt idx="132">
                <c:v>-1.6704312789999998</c:v>
              </c:pt>
              <c:pt idx="133">
                <c:v>-2.0445887000000013E-2</c:v>
              </c:pt>
              <c:pt idx="134">
                <c:v>0.72488695166666683</c:v>
              </c:pt>
              <c:pt idx="135">
                <c:v>0.40929698633333361</c:v>
              </c:pt>
              <c:pt idx="136">
                <c:v>1.1199342640000003</c:v>
              </c:pt>
              <c:pt idx="137">
                <c:v>1.2534316286666669</c:v>
              </c:pt>
              <c:pt idx="138">
                <c:v>0.36757257866666676</c:v>
              </c:pt>
              <c:pt idx="139">
                <c:v>-0.25504413399999998</c:v>
              </c:pt>
              <c:pt idx="140">
                <c:v>0.50512645200000039</c:v>
              </c:pt>
              <c:pt idx="141">
                <c:v>1.1748939750000009</c:v>
              </c:pt>
              <c:pt idx="142">
                <c:v>3.2347333823333337</c:v>
              </c:pt>
              <c:pt idx="143">
                <c:v>2.2632397080000008</c:v>
              </c:pt>
              <c:pt idx="144">
                <c:v>3.5217317283333336</c:v>
              </c:pt>
              <c:pt idx="145">
                <c:v>1.5257470006666669</c:v>
              </c:pt>
              <c:pt idx="146">
                <c:v>2.3008267930000001</c:v>
              </c:pt>
              <c:pt idx="147">
                <c:v>1.5012461190000004</c:v>
              </c:pt>
              <c:pt idx="148">
                <c:v>3.2417197585555564</c:v>
              </c:pt>
              <c:pt idx="149">
                <c:v>3.104667880444445</c:v>
              </c:pt>
              <c:pt idx="150">
                <c:v>4.2282866380000002</c:v>
              </c:pt>
              <c:pt idx="151">
                <c:v>2.8866154136666662</c:v>
              </c:pt>
              <c:pt idx="152">
                <c:v>3.1655283463333332</c:v>
              </c:pt>
              <c:pt idx="153">
                <c:v>2.522651835</c:v>
              </c:pt>
              <c:pt idx="154">
                <c:v>3.1312545823333333</c:v>
              </c:pt>
              <c:pt idx="155">
                <c:v>3.5455233449999999</c:v>
              </c:pt>
              <c:pt idx="156">
                <c:v>3.0455535779999998</c:v>
              </c:pt>
              <c:pt idx="157">
                <c:v>3.5533334503333336</c:v>
              </c:pt>
              <c:pt idx="158">
                <c:v>3.0131958123333331</c:v>
              </c:pt>
              <c:pt idx="159">
                <c:v>3.6636970603333339</c:v>
              </c:pt>
              <c:pt idx="160">
                <c:v>0.10941049166666694</c:v>
              </c:pt>
              <c:pt idx="161">
                <c:v>0.58868993100000055</c:v>
              </c:pt>
              <c:pt idx="162">
                <c:v>0.30609487633333349</c:v>
              </c:pt>
              <c:pt idx="163">
                <c:v>2.8307019383333336</c:v>
              </c:pt>
              <c:pt idx="164">
                <c:v>2.4478588099999996</c:v>
              </c:pt>
              <c:pt idx="165">
                <c:v>2.9360010569999999</c:v>
              </c:pt>
              <c:pt idx="166">
                <c:v>3.1124567139999999</c:v>
              </c:pt>
              <c:pt idx="167">
                <c:v>4.8875659469999997</c:v>
              </c:pt>
              <c:pt idx="168">
                <c:v>5.228178084333333</c:v>
              </c:pt>
              <c:pt idx="169">
                <c:v>6.0211151700000007</c:v>
              </c:pt>
              <c:pt idx="170">
                <c:v>5.1959042936666657</c:v>
              </c:pt>
              <c:pt idx="171">
                <c:v>4.5965489869999994</c:v>
              </c:pt>
              <c:pt idx="172">
                <c:v>3.7730347263333326</c:v>
              </c:pt>
              <c:pt idx="173">
                <c:v>3.4518464650000005</c:v>
              </c:pt>
              <c:pt idx="174">
                <c:v>4.3143375353333333</c:v>
              </c:pt>
              <c:pt idx="175">
                <c:v>5.6232483246666662</c:v>
              </c:pt>
              <c:pt idx="176">
                <c:v>7.4513659693333336</c:v>
              </c:pt>
              <c:pt idx="177">
                <c:v>9.7571002743333324</c:v>
              </c:pt>
              <c:pt idx="178">
                <c:v>11.635130607666667</c:v>
              </c:pt>
            </c:numLit>
          </c:val>
          <c:smooth val="0"/>
          <c:extLst>
            <c:ext xmlns:c16="http://schemas.microsoft.com/office/drawing/2014/chart" uri="{C3380CC4-5D6E-409C-BE32-E72D297353CC}">
              <c16:uniqueId val="{00000007-A8EB-44D8-97D0-CCECB186CE4D}"/>
            </c:ext>
          </c:extLst>
        </c:ser>
        <c:dLbls>
          <c:showLegendKey val="0"/>
          <c:showVal val="0"/>
          <c:showCatName val="0"/>
          <c:showSerName val="0"/>
          <c:showPercent val="0"/>
          <c:showBubbleSize val="0"/>
        </c:dLbls>
        <c:smooth val="0"/>
        <c:axId val="136089600"/>
        <c:axId val="136091136"/>
      </c:lineChart>
      <c:catAx>
        <c:axId val="13608960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36091136"/>
        <c:crosses val="autoZero"/>
        <c:auto val="1"/>
        <c:lblAlgn val="ctr"/>
        <c:lblOffset val="100"/>
        <c:tickLblSkip val="1"/>
        <c:tickMarkSkip val="1"/>
        <c:noMultiLvlLbl val="0"/>
      </c:catAx>
      <c:valAx>
        <c:axId val="136091136"/>
        <c:scaling>
          <c:orientation val="minMax"/>
          <c:max val="6"/>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6089600"/>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395347222222155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nov.</c:v>
                  </c:pt>
                  <c:pt idx="1">
                    <c:v>dez.</c:v>
                  </c:pt>
                  <c:pt idx="2">
                    <c:v>jan.</c:v>
                  </c:pt>
                  <c:pt idx="3">
                    <c:v>fev.</c:v>
                  </c:pt>
                  <c:pt idx="4">
                    <c:v>mar.</c:v>
                  </c:pt>
                  <c:pt idx="5">
                    <c:v>abr.</c:v>
                  </c:pt>
                  <c:pt idx="6">
                    <c:v>mai.</c:v>
                  </c:pt>
                  <c:pt idx="7">
                    <c:v>jun.</c:v>
                  </c:pt>
                  <c:pt idx="8">
                    <c:v>jul.</c:v>
                  </c:pt>
                  <c:pt idx="9">
                    <c:v>ago.</c:v>
                  </c:pt>
                  <c:pt idx="10">
                    <c:v>set.</c:v>
                  </c:pt>
                  <c:pt idx="11">
                    <c:v>out.</c:v>
                  </c:pt>
                  <c:pt idx="12">
                    <c:v>nov.</c:v>
                  </c:pt>
                </c:lvl>
                <c:lvl>
                  <c:pt idx="0">
                    <c:v>2016</c:v>
                  </c:pt>
                  <c:pt idx="2">
                    <c:v>2017</c:v>
                  </c:pt>
                </c:lvl>
              </c:multiLvlStrCache>
            </c:multiLvlStrRef>
          </c:cat>
          <c:val>
            <c:numRef>
              <c:f>'9lay_off'!$E$15:$Q$15</c:f>
              <c:numCache>
                <c:formatCode>#,##0</c:formatCode>
                <c:ptCount val="13"/>
                <c:pt idx="0">
                  <c:v>1448</c:v>
                </c:pt>
                <c:pt idx="1">
                  <c:v>1983</c:v>
                </c:pt>
                <c:pt idx="2">
                  <c:v>1653</c:v>
                </c:pt>
                <c:pt idx="3">
                  <c:v>1154</c:v>
                </c:pt>
                <c:pt idx="4">
                  <c:v>892</c:v>
                </c:pt>
                <c:pt idx="5">
                  <c:v>1028</c:v>
                </c:pt>
                <c:pt idx="6">
                  <c:v>1001</c:v>
                </c:pt>
                <c:pt idx="7">
                  <c:v>742</c:v>
                </c:pt>
                <c:pt idx="8">
                  <c:v>706</c:v>
                </c:pt>
                <c:pt idx="9">
                  <c:v>378</c:v>
                </c:pt>
                <c:pt idx="10">
                  <c:v>551</c:v>
                </c:pt>
                <c:pt idx="11">
                  <c:v>626</c:v>
                </c:pt>
                <c:pt idx="12">
                  <c:v>931</c:v>
                </c:pt>
              </c:numCache>
            </c:numRef>
          </c:val>
          <c:extLst>
            <c:ext xmlns:c16="http://schemas.microsoft.com/office/drawing/2014/chart" uri="{C3380CC4-5D6E-409C-BE32-E72D297353CC}">
              <c16:uniqueId val="{00000000-419E-48CB-94A2-EB7746D0B3D5}"/>
            </c:ext>
          </c:extLst>
        </c:ser>
        <c:dLbls>
          <c:showLegendKey val="0"/>
          <c:showVal val="0"/>
          <c:showCatName val="0"/>
          <c:showSerName val="0"/>
          <c:showPercent val="0"/>
          <c:showBubbleSize val="0"/>
        </c:dLbls>
        <c:gapWidth val="150"/>
        <c:axId val="138902528"/>
        <c:axId val="149489920"/>
      </c:barChart>
      <c:catAx>
        <c:axId val="138902528"/>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49489920"/>
        <c:crosses val="autoZero"/>
        <c:auto val="1"/>
        <c:lblAlgn val="ctr"/>
        <c:lblOffset val="100"/>
        <c:tickLblSkip val="1"/>
        <c:tickMarkSkip val="1"/>
        <c:noMultiLvlLbl val="0"/>
      </c:catAx>
      <c:valAx>
        <c:axId val="14948992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890252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'21destaque'!$D$9:$D$27</c:f>
              <c:strCache>
                <c:ptCount val="19"/>
                <c:pt idx="0">
                  <c:v>Alemanha</c:v>
                </c:pt>
                <c:pt idx="1">
                  <c:v>Áustria</c:v>
                </c:pt>
                <c:pt idx="2">
                  <c:v>Bélgica</c:v>
                </c:pt>
                <c:pt idx="3">
                  <c:v>Chipre</c:v>
                </c:pt>
                <c:pt idx="4">
                  <c:v>Eslováquia</c:v>
                </c:pt>
                <c:pt idx="5">
                  <c:v>Eslovénia</c:v>
                </c:pt>
                <c:pt idx="6">
                  <c:v>Espanha</c:v>
                </c:pt>
                <c:pt idx="7">
                  <c:v>Estónia</c:v>
                </c:pt>
                <c:pt idx="8">
                  <c:v>Finlândia</c:v>
                </c:pt>
                <c:pt idx="9">
                  <c:v>França</c:v>
                </c:pt>
                <c:pt idx="10">
                  <c:v>Grécia</c:v>
                </c:pt>
                <c:pt idx="11">
                  <c:v>Irlanda</c:v>
                </c:pt>
                <c:pt idx="12">
                  <c:v>Itália</c:v>
                </c:pt>
                <c:pt idx="13">
                  <c:v>Letónia</c:v>
                </c:pt>
                <c:pt idx="14">
                  <c:v>Lituânia</c:v>
                </c:pt>
                <c:pt idx="15">
                  <c:v>Luxemburgo</c:v>
                </c:pt>
                <c:pt idx="16">
                  <c:v>Malta</c:v>
                </c:pt>
                <c:pt idx="17">
                  <c:v>Países Baixos</c:v>
                </c:pt>
                <c:pt idx="18">
                  <c:v>Portugal</c:v>
                </c:pt>
              </c:strCache>
            </c:strRef>
          </c:cat>
          <c:val>
            <c:numRef>
              <c:f>'21destaque'!$I$9:$I$27</c:f>
              <c:numCache>
                <c:formatCode>#,##0.00</c:formatCode>
                <c:ptCount val="19"/>
                <c:pt idx="0">
                  <c:v>0.8205128205128206</c:v>
                </c:pt>
                <c:pt idx="1">
                  <c:v>0.79999999999999993</c:v>
                </c:pt>
                <c:pt idx="2">
                  <c:v>0.98571428571428577</c:v>
                </c:pt>
                <c:pt idx="3">
                  <c:v>1.05</c:v>
                </c:pt>
                <c:pt idx="4">
                  <c:v>1.0735294117647058</c:v>
                </c:pt>
                <c:pt idx="5">
                  <c:v>1.3333333333333333</c:v>
                </c:pt>
                <c:pt idx="6">
                  <c:v>1.2171052631578947</c:v>
                </c:pt>
                <c:pt idx="7">
                  <c:v>0.73134328358208955</c:v>
                </c:pt>
                <c:pt idx="8">
                  <c:v>0.96590909090909083</c:v>
                </c:pt>
                <c:pt idx="9">
                  <c:v>0.96842105263157885</c:v>
                </c:pt>
                <c:pt idx="10">
                  <c:v>1.4476744186046511</c:v>
                </c:pt>
                <c:pt idx="11">
                  <c:v>0.76119402985074625</c:v>
                </c:pt>
                <c:pt idx="12">
                  <c:v>1.1844660194174756</c:v>
                </c:pt>
                <c:pt idx="13">
                  <c:v>0.875</c:v>
                </c:pt>
                <c:pt idx="14">
                  <c:v>0.69047619047619047</c:v>
                </c:pt>
                <c:pt idx="15">
                  <c:v>0.94915254237288127</c:v>
                </c:pt>
                <c:pt idx="16">
                  <c:v>1.1176470588235294</c:v>
                </c:pt>
                <c:pt idx="17">
                  <c:v>1.1190476190476191</c:v>
                </c:pt>
                <c:pt idx="18">
                  <c:v>1.1518987341772151</c:v>
                </c:pt>
              </c:numCache>
            </c:numRef>
          </c:val>
          <c:extLst>
            <c:ext xmlns:c16="http://schemas.microsoft.com/office/drawing/2014/chart" uri="{C3380CC4-5D6E-409C-BE32-E72D297353CC}">
              <c16:uniqueId val="{00000000-3F79-4EFE-9502-7F909AE3D2AF}"/>
            </c:ext>
          </c:extLst>
        </c:ser>
        <c:dLbls>
          <c:showLegendKey val="0"/>
          <c:showVal val="0"/>
          <c:showCatName val="0"/>
          <c:showSerName val="0"/>
          <c:showPercent val="0"/>
          <c:showBubbleSize val="0"/>
        </c:dLbls>
        <c:axId val="137115520"/>
        <c:axId val="137117056"/>
      </c:radarChart>
      <c:catAx>
        <c:axId val="137115520"/>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137117056"/>
        <c:crosses val="autoZero"/>
        <c:auto val="0"/>
        <c:lblAlgn val="ctr"/>
        <c:lblOffset val="100"/>
        <c:noMultiLvlLbl val="0"/>
      </c:catAx>
      <c:valAx>
        <c:axId val="137117056"/>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137115520"/>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strRef>
              <c:f>'9lay_off'!$F$35:$Q$35</c:f>
              <c:strCach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strCache>
            </c:strRef>
          </c:cat>
          <c:val>
            <c:numRef>
              <c:f>'9lay_off'!$F$38:$Q$38</c:f>
              <c:numCache>
                <c:formatCode>0</c:formatCode>
                <c:ptCount val="12"/>
                <c:pt idx="0">
                  <c:v>34</c:v>
                </c:pt>
                <c:pt idx="1">
                  <c:v>49</c:v>
                </c:pt>
                <c:pt idx="2">
                  <c:v>28</c:v>
                </c:pt>
                <c:pt idx="3">
                  <c:v>54</c:v>
                </c:pt>
                <c:pt idx="4">
                  <c:v>423</c:v>
                </c:pt>
                <c:pt idx="5">
                  <c:v>324</c:v>
                </c:pt>
                <c:pt idx="6">
                  <c:v>266</c:v>
                </c:pt>
                <c:pt idx="7">
                  <c:v>550</c:v>
                </c:pt>
                <c:pt idx="8">
                  <c:v>547</c:v>
                </c:pt>
                <c:pt idx="9">
                  <c:v>344</c:v>
                </c:pt>
                <c:pt idx="10">
                  <c:v>254</c:v>
                </c:pt>
                <c:pt idx="11">
                  <c:v>211</c:v>
                </c:pt>
              </c:numCache>
            </c:numRef>
          </c:val>
          <c:extLst>
            <c:ext xmlns:c16="http://schemas.microsoft.com/office/drawing/2014/chart" uri="{C3380CC4-5D6E-409C-BE32-E72D297353CC}">
              <c16:uniqueId val="{00000000-AFB5-4C0B-B1B6-80BAF6584989}"/>
            </c:ext>
          </c:extLst>
        </c:ser>
        <c:dLbls>
          <c:showLegendKey val="0"/>
          <c:showVal val="0"/>
          <c:showCatName val="0"/>
          <c:showSerName val="0"/>
          <c:showPercent val="0"/>
          <c:showBubbleSize val="0"/>
        </c:dLbls>
        <c:gapWidth val="150"/>
        <c:axId val="168260352"/>
        <c:axId val="168262656"/>
      </c:barChart>
      <c:catAx>
        <c:axId val="16826035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68262656"/>
        <c:crosses val="autoZero"/>
        <c:auto val="1"/>
        <c:lblAlgn val="ctr"/>
        <c:lblOffset val="100"/>
        <c:tickLblSkip val="1"/>
        <c:tickMarkSkip val="1"/>
        <c:noMultiLvlLbl val="0"/>
      </c:catAx>
      <c:valAx>
        <c:axId val="16826265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826035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strRef>
              <c:f>'9lay_off'!$F$35:$Q$35</c:f>
              <c:strCach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strCache>
            </c:strRef>
          </c:cat>
          <c:val>
            <c:numRef>
              <c:f>'9lay_off'!$F$41:$Q$41</c:f>
              <c:numCache>
                <c:formatCode>#,##0</c:formatCode>
                <c:ptCount val="12"/>
                <c:pt idx="0">
                  <c:v>588</c:v>
                </c:pt>
                <c:pt idx="1">
                  <c:v>664</c:v>
                </c:pt>
                <c:pt idx="2">
                  <c:v>891</c:v>
                </c:pt>
                <c:pt idx="3">
                  <c:v>1422</c:v>
                </c:pt>
                <c:pt idx="4">
                  <c:v>19278</c:v>
                </c:pt>
                <c:pt idx="5">
                  <c:v>6145</c:v>
                </c:pt>
                <c:pt idx="6">
                  <c:v>3601</c:v>
                </c:pt>
                <c:pt idx="7">
                  <c:v>8703</c:v>
                </c:pt>
                <c:pt idx="8">
                  <c:v>7434</c:v>
                </c:pt>
                <c:pt idx="9">
                  <c:v>4460</c:v>
                </c:pt>
                <c:pt idx="10">
                  <c:v>3872</c:v>
                </c:pt>
                <c:pt idx="11">
                  <c:v>4126</c:v>
                </c:pt>
              </c:numCache>
            </c:numRef>
          </c:val>
          <c:extLst>
            <c:ext xmlns:c16="http://schemas.microsoft.com/office/drawing/2014/chart" uri="{C3380CC4-5D6E-409C-BE32-E72D297353CC}">
              <c16:uniqueId val="{00000000-1CE0-466A-97DA-8529DDE15619}"/>
            </c:ext>
          </c:extLst>
        </c:ser>
        <c:dLbls>
          <c:showLegendKey val="0"/>
          <c:showVal val="0"/>
          <c:showCatName val="0"/>
          <c:showSerName val="0"/>
          <c:showPercent val="0"/>
          <c:showBubbleSize val="0"/>
        </c:dLbls>
        <c:gapWidth val="150"/>
        <c:axId val="193863040"/>
        <c:axId val="214783104"/>
      </c:barChart>
      <c:catAx>
        <c:axId val="19386304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14783104"/>
        <c:crosses val="autoZero"/>
        <c:auto val="1"/>
        <c:lblAlgn val="ctr"/>
        <c:lblOffset val="100"/>
        <c:tickLblSkip val="1"/>
        <c:tickMarkSkip val="1"/>
        <c:noMultiLvlLbl val="0"/>
      </c:catAx>
      <c:valAx>
        <c:axId val="21478310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386304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99D7-4148-8299-C6A787633718}"/>
            </c:ext>
          </c:extLst>
        </c:ser>
        <c:dLbls>
          <c:showLegendKey val="0"/>
          <c:showVal val="0"/>
          <c:showCatName val="0"/>
          <c:showSerName val="0"/>
          <c:showPercent val="0"/>
          <c:showBubbleSize val="0"/>
        </c:dLbls>
        <c:gapWidth val="80"/>
        <c:axId val="216167168"/>
        <c:axId val="216169472"/>
      </c:barChart>
      <c:catAx>
        <c:axId val="216167168"/>
        <c:scaling>
          <c:orientation val="maxMin"/>
        </c:scaling>
        <c:delete val="0"/>
        <c:axPos val="l"/>
        <c:majorTickMark val="none"/>
        <c:minorTickMark val="none"/>
        <c:tickLblPos val="none"/>
        <c:spPr>
          <a:ln w="3175">
            <a:solidFill>
              <a:srgbClr val="333333"/>
            </a:solidFill>
            <a:prstDash val="solid"/>
          </a:ln>
        </c:spPr>
        <c:crossAx val="216169472"/>
        <c:crosses val="autoZero"/>
        <c:auto val="1"/>
        <c:lblAlgn val="ctr"/>
        <c:lblOffset val="100"/>
        <c:tickMarkSkip val="1"/>
        <c:noMultiLvlLbl val="0"/>
      </c:catAx>
      <c:valAx>
        <c:axId val="21616947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1616716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DD0D-445B-97CD-F5BFB2A774BE}"/>
            </c:ext>
          </c:extLst>
        </c:ser>
        <c:dLbls>
          <c:showLegendKey val="0"/>
          <c:showVal val="0"/>
          <c:showCatName val="0"/>
          <c:showSerName val="0"/>
          <c:showPercent val="0"/>
          <c:showBubbleSize val="0"/>
        </c:dLbls>
        <c:gapWidth val="80"/>
        <c:axId val="216526208"/>
        <c:axId val="216676224"/>
      </c:barChart>
      <c:catAx>
        <c:axId val="216526208"/>
        <c:scaling>
          <c:orientation val="maxMin"/>
        </c:scaling>
        <c:delete val="0"/>
        <c:axPos val="l"/>
        <c:majorTickMark val="none"/>
        <c:minorTickMark val="none"/>
        <c:tickLblPos val="none"/>
        <c:spPr>
          <a:ln w="3175">
            <a:solidFill>
              <a:srgbClr val="333333"/>
            </a:solidFill>
            <a:prstDash val="solid"/>
          </a:ln>
        </c:spPr>
        <c:crossAx val="216676224"/>
        <c:crosses val="autoZero"/>
        <c:auto val="1"/>
        <c:lblAlgn val="ctr"/>
        <c:lblOffset val="100"/>
        <c:tickMarkSkip val="1"/>
        <c:noMultiLvlLbl val="0"/>
      </c:catAx>
      <c:valAx>
        <c:axId val="21667622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1652620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F164-4870-8492-794125CFCFCB}"/>
            </c:ext>
          </c:extLst>
        </c:ser>
        <c:dLbls>
          <c:showLegendKey val="0"/>
          <c:showVal val="0"/>
          <c:showCatName val="0"/>
          <c:showSerName val="0"/>
          <c:showPercent val="0"/>
          <c:showBubbleSize val="0"/>
        </c:dLbls>
        <c:gapWidth val="80"/>
        <c:axId val="218838528"/>
        <c:axId val="218902528"/>
      </c:barChart>
      <c:catAx>
        <c:axId val="218838528"/>
        <c:scaling>
          <c:orientation val="maxMin"/>
        </c:scaling>
        <c:delete val="0"/>
        <c:axPos val="l"/>
        <c:majorTickMark val="none"/>
        <c:minorTickMark val="none"/>
        <c:tickLblPos val="none"/>
        <c:spPr>
          <a:ln w="3175">
            <a:solidFill>
              <a:srgbClr val="333333"/>
            </a:solidFill>
            <a:prstDash val="solid"/>
          </a:ln>
        </c:spPr>
        <c:crossAx val="218902528"/>
        <c:crosses val="autoZero"/>
        <c:auto val="1"/>
        <c:lblAlgn val="ctr"/>
        <c:lblOffset val="100"/>
        <c:tickMarkSkip val="1"/>
        <c:noMultiLvlLbl val="0"/>
      </c:catAx>
      <c:valAx>
        <c:axId val="21890252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1883852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EA25-482C-B850-A99F9649A753}"/>
            </c:ext>
          </c:extLst>
        </c:ser>
        <c:dLbls>
          <c:showLegendKey val="0"/>
          <c:showVal val="0"/>
          <c:showCatName val="0"/>
          <c:showSerName val="0"/>
          <c:showPercent val="0"/>
          <c:showBubbleSize val="0"/>
        </c:dLbls>
        <c:gapWidth val="80"/>
        <c:axId val="221503488"/>
        <c:axId val="221505024"/>
      </c:barChart>
      <c:catAx>
        <c:axId val="221503488"/>
        <c:scaling>
          <c:orientation val="maxMin"/>
        </c:scaling>
        <c:delete val="0"/>
        <c:axPos val="l"/>
        <c:majorTickMark val="none"/>
        <c:minorTickMark val="none"/>
        <c:tickLblPos val="none"/>
        <c:spPr>
          <a:ln w="3175">
            <a:solidFill>
              <a:srgbClr val="333333"/>
            </a:solidFill>
            <a:prstDash val="solid"/>
          </a:ln>
        </c:spPr>
        <c:crossAx val="221505024"/>
        <c:crosses val="autoZero"/>
        <c:auto val="1"/>
        <c:lblAlgn val="ctr"/>
        <c:lblOffset val="100"/>
        <c:tickMarkSkip val="1"/>
        <c:noMultiLvlLbl val="0"/>
      </c:catAx>
      <c:valAx>
        <c:axId val="22150502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2150348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3.4889271527694943</c:v>
                </c:pt>
                <c:pt idx="1">
                  <c:v>2.914633331105021</c:v>
                </c:pt>
                <c:pt idx="2">
                  <c:v>2.8913916332072631</c:v>
                </c:pt>
                <c:pt idx="3">
                  <c:v>2.345876408197145</c:v>
                </c:pt>
                <c:pt idx="4">
                  <c:v>2.1492299698179229</c:v>
                </c:pt>
                <c:pt idx="5">
                  <c:v>-24.759830169113485</c:v>
                </c:pt>
                <c:pt idx="6">
                  <c:v>-11.327656824837673</c:v>
                </c:pt>
                <c:pt idx="7">
                  <c:v>-5.7484183448819444</c:v>
                </c:pt>
                <c:pt idx="8">
                  <c:v>-2.7224539346370702</c:v>
                </c:pt>
                <c:pt idx="9">
                  <c:v>-2.603910376275298</c:v>
                </c:pt>
              </c:numCache>
            </c:numRef>
          </c:val>
          <c:extLst>
            <c:ext xmlns:c16="http://schemas.microsoft.com/office/drawing/2014/chart" uri="{C3380CC4-5D6E-409C-BE32-E72D297353CC}">
              <c16:uniqueId val="{00000000-C4A2-4F04-84DE-31A9B8081128}"/>
            </c:ext>
          </c:extLst>
        </c:ser>
        <c:dLbls>
          <c:showLegendKey val="0"/>
          <c:showVal val="0"/>
          <c:showCatName val="0"/>
          <c:showSerName val="0"/>
          <c:showPercent val="0"/>
          <c:showBubbleSize val="0"/>
        </c:dLbls>
        <c:gapWidth val="80"/>
        <c:axId val="224467968"/>
        <c:axId val="234824448"/>
      </c:barChart>
      <c:catAx>
        <c:axId val="224467968"/>
        <c:scaling>
          <c:orientation val="maxMin"/>
        </c:scaling>
        <c:delete val="0"/>
        <c:axPos val="l"/>
        <c:majorTickMark val="none"/>
        <c:minorTickMark val="none"/>
        <c:tickLblPos val="none"/>
        <c:crossAx val="234824448"/>
        <c:crossesAt val="0"/>
        <c:auto val="1"/>
        <c:lblAlgn val="ctr"/>
        <c:lblOffset val="100"/>
        <c:tickMarkSkip val="1"/>
        <c:noMultiLvlLbl val="0"/>
      </c:catAx>
      <c:valAx>
        <c:axId val="234824448"/>
        <c:scaling>
          <c:orientation val="minMax"/>
        </c:scaling>
        <c:delete val="0"/>
        <c:axPos val="t"/>
        <c:numFmt formatCode="0.0" sourceLinked="1"/>
        <c:majorTickMark val="none"/>
        <c:minorTickMark val="none"/>
        <c:tickLblPos val="none"/>
        <c:spPr>
          <a:ln w="9525">
            <a:noFill/>
          </a:ln>
        </c:spPr>
        <c:crossAx val="224467968"/>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a:extLst>
            <a:ext uri="{FF2B5EF4-FFF2-40B4-BE49-F238E27FC236}">
              <a16:creationId xmlns:a16="http://schemas.microsoft.com/office/drawing/2014/main" id="{00000000-0008-0000-0000-000001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a:extLst>
            <a:ext uri="{FF2B5EF4-FFF2-40B4-BE49-F238E27FC236}">
              <a16:creationId xmlns:a16="http://schemas.microsoft.com/office/drawing/2014/main" id="{00000000-0008-0000-0000-000012000000}"/>
            </a:ext>
          </a:extLst>
        </xdr:cNvPr>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a:extLst>
            <a:ext uri="{FF2B5EF4-FFF2-40B4-BE49-F238E27FC236}">
              <a16:creationId xmlns:a16="http://schemas.microsoft.com/office/drawing/2014/main" id="{00000000-0008-0000-0000-000013000000}"/>
            </a:ext>
          </a:extLst>
        </xdr:cNvPr>
        <xdr:cNvGrpSpPr/>
      </xdr:nvGrpSpPr>
      <xdr:grpSpPr>
        <a:xfrm>
          <a:off x="3257551" y="6162674"/>
          <a:ext cx="3676649" cy="3828809"/>
          <a:chOff x="3068960" y="5004048"/>
          <a:chExt cx="3384160" cy="3384160"/>
        </a:xfrm>
      </xdr:grpSpPr>
      <xdr:sp macro="" textlink="">
        <xdr:nvSpPr>
          <xdr:cNvPr id="20" name="Rectângulo 19">
            <a:extLst>
              <a:ext uri="{FF2B5EF4-FFF2-40B4-BE49-F238E27FC236}">
                <a16:creationId xmlns:a16="http://schemas.microsoft.com/office/drawing/2014/main" id="{00000000-0008-0000-0000-000014000000}"/>
              </a:ext>
            </a:extLst>
          </xdr:cNvPr>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a:extLst>
              <a:ext uri="{FF2B5EF4-FFF2-40B4-BE49-F238E27FC236}">
                <a16:creationId xmlns:a16="http://schemas.microsoft.com/office/drawing/2014/main" id="{00000000-0008-0000-0000-000015000000}"/>
              </a:ext>
            </a:extLst>
          </xdr:cNvPr>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a:extLst>
              <a:ext uri="{FF2B5EF4-FFF2-40B4-BE49-F238E27FC236}">
                <a16:creationId xmlns:a16="http://schemas.microsoft.com/office/drawing/2014/main" id="{00000000-0008-0000-0000-000016000000}"/>
              </a:ext>
            </a:extLst>
          </xdr:cNvPr>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a:extLst>
              <a:ext uri="{FF2B5EF4-FFF2-40B4-BE49-F238E27FC236}">
                <a16:creationId xmlns:a16="http://schemas.microsoft.com/office/drawing/2014/main" id="{00000000-0008-0000-0000-000017000000}"/>
              </a:ext>
            </a:extLst>
          </xdr:cNvPr>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a:extLst>
              <a:ext uri="{FF2B5EF4-FFF2-40B4-BE49-F238E27FC236}">
                <a16:creationId xmlns:a16="http://schemas.microsoft.com/office/drawing/2014/main" id="{00000000-0008-0000-0000-000018000000}"/>
              </a:ext>
            </a:extLst>
          </xdr:cNvPr>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a:extLst>
              <a:ext uri="{FF2B5EF4-FFF2-40B4-BE49-F238E27FC236}">
                <a16:creationId xmlns:a16="http://schemas.microsoft.com/office/drawing/2014/main" id="{00000000-0008-0000-0000-000019000000}"/>
              </a:ext>
            </a:extLst>
          </xdr:cNvPr>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a:extLst>
            <a:ext uri="{FF2B5EF4-FFF2-40B4-BE49-F238E27FC236}">
              <a16:creationId xmlns:a16="http://schemas.microsoft.com/office/drawing/2014/main" id="{00000000-0008-0000-0700-000003000000}"/>
            </a:ext>
          </a:extLst>
        </xdr:cNvPr>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a:extLst>
            <a:ext uri="{FF2B5EF4-FFF2-40B4-BE49-F238E27FC236}">
              <a16:creationId xmlns:a16="http://schemas.microsoft.com/office/drawing/2014/main" id="{00000000-0008-0000-0700-000005000000}"/>
            </a:ext>
          </a:extLst>
        </xdr:cNvPr>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a:extLst>
            <a:ext uri="{FF2B5EF4-FFF2-40B4-BE49-F238E27FC236}">
              <a16:creationId xmlns:a16="http://schemas.microsoft.com/office/drawing/2014/main" id="{00000000-0008-0000-0700-000006000000}"/>
            </a:ext>
          </a:extLst>
        </xdr:cNvPr>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a:extLst>
            <a:ext uri="{FF2B5EF4-FFF2-40B4-BE49-F238E27FC236}">
              <a16:creationId xmlns:a16="http://schemas.microsoft.com/office/drawing/2014/main" id="{00000000-0008-0000-0700-000007000000}"/>
            </a:ext>
          </a:extLst>
        </xdr:cNvPr>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a:extLst>
            <a:ext uri="{FF2B5EF4-FFF2-40B4-BE49-F238E27FC236}">
              <a16:creationId xmlns:a16="http://schemas.microsoft.com/office/drawing/2014/main" id="{00000000-0008-0000-0700-000008000000}"/>
            </a:ext>
          </a:extLst>
        </xdr:cNvPr>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a:extLst>
            <a:ext uri="{FF2B5EF4-FFF2-40B4-BE49-F238E27FC236}">
              <a16:creationId xmlns:a16="http://schemas.microsoft.com/office/drawing/2014/main" id="{00000000-0008-0000-0700-000009000000}"/>
            </a:ext>
          </a:extLst>
        </xdr:cNvPr>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a:extLst>
            <a:ext uri="{FF2B5EF4-FFF2-40B4-BE49-F238E27FC236}">
              <a16:creationId xmlns:a16="http://schemas.microsoft.com/office/drawing/2014/main" id="{00000000-0008-0000-0700-00000A000000}"/>
            </a:ext>
          </a:extLst>
        </xdr:cNvPr>
        <xdr:cNvGrpSpPr/>
      </xdr:nvGrpSpPr>
      <xdr:grpSpPr>
        <a:xfrm>
          <a:off x="6238875" y="0"/>
          <a:ext cx="612048" cy="180000"/>
          <a:chOff x="4797152" y="7020272"/>
          <a:chExt cx="612048" cy="180000"/>
        </a:xfrm>
      </xdr:grpSpPr>
      <xdr:sp macro="" textlink="">
        <xdr:nvSpPr>
          <xdr:cNvPr id="11" name="Rectângulo 10">
            <a:extLst>
              <a:ext uri="{FF2B5EF4-FFF2-40B4-BE49-F238E27FC236}">
                <a16:creationId xmlns:a16="http://schemas.microsoft.com/office/drawing/2014/main" id="{00000000-0008-0000-0700-00000B000000}"/>
              </a:ext>
            </a:extLst>
          </xdr:cNvPr>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a:extLst>
              <a:ext uri="{FF2B5EF4-FFF2-40B4-BE49-F238E27FC236}">
                <a16:creationId xmlns:a16="http://schemas.microsoft.com/office/drawing/2014/main" id="{00000000-0008-0000-0700-00000C000000}"/>
              </a:ext>
            </a:extLst>
          </xdr:cNvPr>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a:extLst>
              <a:ext uri="{FF2B5EF4-FFF2-40B4-BE49-F238E27FC236}">
                <a16:creationId xmlns:a16="http://schemas.microsoft.com/office/drawing/2014/main" id="{00000000-0008-0000-0700-00000D000000}"/>
              </a:ext>
            </a:extLst>
          </xdr:cNvPr>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a:extLst>
            <a:ext uri="{FF2B5EF4-FFF2-40B4-BE49-F238E27FC236}">
              <a16:creationId xmlns:a16="http://schemas.microsoft.com/office/drawing/2014/main" id="{00000000-0008-0000-0700-00000E000000}"/>
            </a:ext>
          </a:extLst>
        </xdr:cNvPr>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a:extLst>
            <a:ext uri="{FF2B5EF4-FFF2-40B4-BE49-F238E27FC236}">
              <a16:creationId xmlns:a16="http://schemas.microsoft.com/office/drawing/2014/main" id="{00000000-0008-0000-0700-00000F000000}"/>
            </a:ext>
          </a:extLst>
        </xdr:cNvPr>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a:extLst>
            <a:ext uri="{FF2B5EF4-FFF2-40B4-BE49-F238E27FC236}">
              <a16:creationId xmlns:a16="http://schemas.microsoft.com/office/drawing/2014/main" id="{00000000-0008-0000-0700-000010000000}"/>
            </a:ext>
          </a:extLst>
        </xdr:cNvPr>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a:extLst>
            <a:ext uri="{FF2B5EF4-FFF2-40B4-BE49-F238E27FC236}">
              <a16:creationId xmlns:a16="http://schemas.microsoft.com/office/drawing/2014/main" id="{00000000-0008-0000-0700-000011000000}"/>
            </a:ext>
          </a:extLst>
        </xdr:cNvPr>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a:extLst>
            <a:ext uri="{FF2B5EF4-FFF2-40B4-BE49-F238E27FC236}">
              <a16:creationId xmlns:a16="http://schemas.microsoft.com/office/drawing/2014/main" id="{00000000-0008-0000-0700-000012000000}"/>
            </a:ext>
          </a:extLst>
        </xdr:cNvPr>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a:extLst>
            <a:ext uri="{FF2B5EF4-FFF2-40B4-BE49-F238E27FC236}">
              <a16:creationId xmlns:a16="http://schemas.microsoft.com/office/drawing/2014/main" id="{00000000-0008-0000-0700-000013000000}"/>
            </a:ext>
          </a:extLst>
        </xdr:cNvPr>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a:extLst>
            <a:ext uri="{FF2B5EF4-FFF2-40B4-BE49-F238E27FC236}">
              <a16:creationId xmlns:a16="http://schemas.microsoft.com/office/drawing/2014/main" id="{00000000-0008-0000-0700-000014000000}"/>
            </a:ext>
          </a:extLst>
        </xdr:cNvPr>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a:extLst>
            <a:ext uri="{FF2B5EF4-FFF2-40B4-BE49-F238E27FC236}">
              <a16:creationId xmlns:a16="http://schemas.microsoft.com/office/drawing/2014/main" id="{00000000-0008-0000-0700-000015000000}"/>
            </a:ext>
          </a:extLst>
        </xdr:cNvPr>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a:extLst>
            <a:ext uri="{FF2B5EF4-FFF2-40B4-BE49-F238E27FC236}">
              <a16:creationId xmlns:a16="http://schemas.microsoft.com/office/drawing/2014/main" id="{00000000-0008-0000-0800-000002000000}"/>
            </a:ext>
          </a:extLst>
        </xdr:cNvPr>
        <xdr:cNvGrpSpPr/>
      </xdr:nvGrpSpPr>
      <xdr:grpSpPr>
        <a:xfrm>
          <a:off x="66675" y="0"/>
          <a:ext cx="631098" cy="180000"/>
          <a:chOff x="4797152" y="7020272"/>
          <a:chExt cx="612048" cy="180000"/>
        </a:xfrm>
      </xdr:grpSpPr>
      <xdr:sp macro="" textlink="">
        <xdr:nvSpPr>
          <xdr:cNvPr id="3" name="Rectângulo 2">
            <a:extLst>
              <a:ext uri="{FF2B5EF4-FFF2-40B4-BE49-F238E27FC236}">
                <a16:creationId xmlns:a16="http://schemas.microsoft.com/office/drawing/2014/main" id="{00000000-0008-0000-0800-000003000000}"/>
              </a:ext>
            </a:extLst>
          </xdr:cNvPr>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a:extLst>
              <a:ext uri="{FF2B5EF4-FFF2-40B4-BE49-F238E27FC236}">
                <a16:creationId xmlns:a16="http://schemas.microsoft.com/office/drawing/2014/main" id="{00000000-0008-0000-0800-000004000000}"/>
              </a:ext>
            </a:extLst>
          </xdr:cNvPr>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a:extLst>
              <a:ext uri="{FF2B5EF4-FFF2-40B4-BE49-F238E27FC236}">
                <a16:creationId xmlns:a16="http://schemas.microsoft.com/office/drawing/2014/main" id="{00000000-0008-0000-0800-000005000000}"/>
              </a:ext>
            </a:extLst>
          </xdr:cNvPr>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a:extLst>
            <a:ext uri="{FF2B5EF4-FFF2-40B4-BE49-F238E27FC236}">
              <a16:creationId xmlns:a16="http://schemas.microsoft.com/office/drawing/2014/main" id="{00000000-0008-0000-0900-000002000000}"/>
            </a:ext>
          </a:extLst>
        </xdr:cNvPr>
        <xdr:cNvGrpSpPr/>
      </xdr:nvGrpSpPr>
      <xdr:grpSpPr>
        <a:xfrm>
          <a:off x="6164365" y="0"/>
          <a:ext cx="629408" cy="170475"/>
          <a:chOff x="4808367" y="7020272"/>
          <a:chExt cx="600833" cy="180000"/>
        </a:xfrm>
      </xdr:grpSpPr>
      <xdr:sp macro="" textlink="">
        <xdr:nvSpPr>
          <xdr:cNvPr id="3" name="Rectângulo 2">
            <a:extLst>
              <a:ext uri="{FF2B5EF4-FFF2-40B4-BE49-F238E27FC236}">
                <a16:creationId xmlns:a16="http://schemas.microsoft.com/office/drawing/2014/main" id="{00000000-0008-0000-0900-000003000000}"/>
              </a:ext>
            </a:extLst>
          </xdr:cNvPr>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a:extLst>
              <a:ext uri="{FF2B5EF4-FFF2-40B4-BE49-F238E27FC236}">
                <a16:creationId xmlns:a16="http://schemas.microsoft.com/office/drawing/2014/main" id="{00000000-0008-0000-0900-000004000000}"/>
              </a:ext>
            </a:extLst>
          </xdr:cNvPr>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a:extLst>
              <a:ext uri="{FF2B5EF4-FFF2-40B4-BE49-F238E27FC236}">
                <a16:creationId xmlns:a16="http://schemas.microsoft.com/office/drawing/2014/main" id="{00000000-0008-0000-0900-000005000000}"/>
              </a:ext>
            </a:extLst>
          </xdr:cNvPr>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a:extLst>
            <a:ext uri="{FF2B5EF4-FFF2-40B4-BE49-F238E27FC236}">
              <a16:creationId xmlns:a16="http://schemas.microsoft.com/office/drawing/2014/main" id="{00000000-0008-0000-0A00-000002000000}"/>
            </a:ext>
          </a:extLst>
        </xdr:cNvPr>
        <xdr:cNvGrpSpPr/>
      </xdr:nvGrpSpPr>
      <xdr:grpSpPr>
        <a:xfrm>
          <a:off x="66675" y="0"/>
          <a:ext cx="638933" cy="180000"/>
          <a:chOff x="4808367" y="7020272"/>
          <a:chExt cx="600833" cy="180000"/>
        </a:xfrm>
      </xdr:grpSpPr>
      <xdr:sp macro="" textlink="">
        <xdr:nvSpPr>
          <xdr:cNvPr id="3" name="Rectângulo 2">
            <a:extLst>
              <a:ext uri="{FF2B5EF4-FFF2-40B4-BE49-F238E27FC236}">
                <a16:creationId xmlns:a16="http://schemas.microsoft.com/office/drawing/2014/main" id="{00000000-0008-0000-0A00-000003000000}"/>
              </a:ext>
            </a:extLst>
          </xdr:cNvPr>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a:extLst>
              <a:ext uri="{FF2B5EF4-FFF2-40B4-BE49-F238E27FC236}">
                <a16:creationId xmlns:a16="http://schemas.microsoft.com/office/drawing/2014/main" id="{00000000-0008-0000-0A00-000004000000}"/>
              </a:ext>
            </a:extLst>
          </xdr:cNvPr>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a:extLst>
              <a:ext uri="{FF2B5EF4-FFF2-40B4-BE49-F238E27FC236}">
                <a16:creationId xmlns:a16="http://schemas.microsoft.com/office/drawing/2014/main" id="{00000000-0008-0000-0A00-000005000000}"/>
              </a:ext>
            </a:extLst>
          </xdr:cNvPr>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305558</xdr:colOff>
      <xdr:row>1</xdr:row>
      <xdr:rowOff>8550</xdr:rowOff>
    </xdr:to>
    <xdr:grpSp>
      <xdr:nvGrpSpPr>
        <xdr:cNvPr id="6" name="Grupo 5">
          <a:extLst>
            <a:ext uri="{FF2B5EF4-FFF2-40B4-BE49-F238E27FC236}">
              <a16:creationId xmlns:a16="http://schemas.microsoft.com/office/drawing/2014/main" id="{00000000-0008-0000-0A00-000006000000}"/>
            </a:ext>
          </a:extLst>
        </xdr:cNvPr>
        <xdr:cNvGrpSpPr/>
      </xdr:nvGrpSpPr>
      <xdr:grpSpPr>
        <a:xfrm>
          <a:off x="66675" y="0"/>
          <a:ext cx="638933" cy="180000"/>
          <a:chOff x="4808367" y="7020272"/>
          <a:chExt cx="600833" cy="180000"/>
        </a:xfrm>
      </xdr:grpSpPr>
      <xdr:sp macro="" textlink="">
        <xdr:nvSpPr>
          <xdr:cNvPr id="7" name="Rectângulo 6">
            <a:extLst>
              <a:ext uri="{FF2B5EF4-FFF2-40B4-BE49-F238E27FC236}">
                <a16:creationId xmlns:a16="http://schemas.microsoft.com/office/drawing/2014/main" id="{00000000-0008-0000-0A00-000007000000}"/>
              </a:ext>
            </a:extLst>
          </xdr:cNvPr>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a:extLst>
              <a:ext uri="{FF2B5EF4-FFF2-40B4-BE49-F238E27FC236}">
                <a16:creationId xmlns:a16="http://schemas.microsoft.com/office/drawing/2014/main" id="{00000000-0008-0000-0A00-000008000000}"/>
              </a:ext>
            </a:extLst>
          </xdr:cNvPr>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a:extLst>
              <a:ext uri="{FF2B5EF4-FFF2-40B4-BE49-F238E27FC236}">
                <a16:creationId xmlns:a16="http://schemas.microsoft.com/office/drawing/2014/main" id="{00000000-0008-0000-0A00-000009000000}"/>
              </a:ext>
            </a:extLst>
          </xdr:cNvPr>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a:extLst>
            <a:ext uri="{FF2B5EF4-FFF2-40B4-BE49-F238E27FC236}">
              <a16:creationId xmlns:a16="http://schemas.microsoft.com/office/drawing/2014/main" id="{00000000-0008-0000-0B00-000006000000}"/>
            </a:ext>
          </a:extLst>
        </xdr:cNvPr>
        <xdr:cNvGrpSpPr/>
      </xdr:nvGrpSpPr>
      <xdr:grpSpPr>
        <a:xfrm>
          <a:off x="6160943" y="0"/>
          <a:ext cx="646726" cy="181732"/>
          <a:chOff x="4808367" y="7020272"/>
          <a:chExt cx="600833" cy="180000"/>
        </a:xfrm>
      </xdr:grpSpPr>
      <xdr:sp macro="" textlink="">
        <xdr:nvSpPr>
          <xdr:cNvPr id="7" name="Rectângulo 6">
            <a:extLst>
              <a:ext uri="{FF2B5EF4-FFF2-40B4-BE49-F238E27FC236}">
                <a16:creationId xmlns:a16="http://schemas.microsoft.com/office/drawing/2014/main" id="{00000000-0008-0000-0B00-000007000000}"/>
              </a:ext>
            </a:extLst>
          </xdr:cNvPr>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a:extLst>
              <a:ext uri="{FF2B5EF4-FFF2-40B4-BE49-F238E27FC236}">
                <a16:creationId xmlns:a16="http://schemas.microsoft.com/office/drawing/2014/main" id="{00000000-0008-0000-0B00-000008000000}"/>
              </a:ext>
            </a:extLst>
          </xdr:cNvPr>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a:extLst>
              <a:ext uri="{FF2B5EF4-FFF2-40B4-BE49-F238E27FC236}">
                <a16:creationId xmlns:a16="http://schemas.microsoft.com/office/drawing/2014/main" id="{00000000-0008-0000-0B00-000009000000}"/>
              </a:ext>
            </a:extLst>
          </xdr:cNvPr>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a:extLst>
            <a:ext uri="{FF2B5EF4-FFF2-40B4-BE49-F238E27FC236}">
              <a16:creationId xmlns:a16="http://schemas.microsoft.com/office/drawing/2014/main" id="{00000000-0008-0000-0C00-000002000000}"/>
            </a:ext>
          </a:extLst>
        </xdr:cNvPr>
        <xdr:cNvGrpSpPr/>
      </xdr:nvGrpSpPr>
      <xdr:grpSpPr>
        <a:xfrm>
          <a:off x="66675" y="0"/>
          <a:ext cx="600833" cy="180000"/>
          <a:chOff x="4808367" y="7020272"/>
          <a:chExt cx="600833" cy="180000"/>
        </a:xfrm>
      </xdr:grpSpPr>
      <xdr:sp macro="" textlink="">
        <xdr:nvSpPr>
          <xdr:cNvPr id="3" name="Rectângulo 2">
            <a:extLst>
              <a:ext uri="{FF2B5EF4-FFF2-40B4-BE49-F238E27FC236}">
                <a16:creationId xmlns:a16="http://schemas.microsoft.com/office/drawing/2014/main" id="{00000000-0008-0000-0C00-000003000000}"/>
              </a:ext>
            </a:extLst>
          </xdr:cNvPr>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a:extLst>
              <a:ext uri="{FF2B5EF4-FFF2-40B4-BE49-F238E27FC236}">
                <a16:creationId xmlns:a16="http://schemas.microsoft.com/office/drawing/2014/main" id="{00000000-0008-0000-0C00-000004000000}"/>
              </a:ext>
            </a:extLst>
          </xdr:cNvPr>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a:extLst>
              <a:ext uri="{FF2B5EF4-FFF2-40B4-BE49-F238E27FC236}">
                <a16:creationId xmlns:a16="http://schemas.microsoft.com/office/drawing/2014/main" id="{00000000-0008-0000-0C00-000005000000}"/>
              </a:ext>
            </a:extLst>
          </xdr:cNvPr>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a:extLst>
            <a:ext uri="{FF2B5EF4-FFF2-40B4-BE49-F238E27FC236}">
              <a16:creationId xmlns:a16="http://schemas.microsoft.com/office/drawing/2014/main" id="{00000000-0008-0000-0D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289560</xdr:colOff>
      <xdr:row>0</xdr:row>
      <xdr:rowOff>0</xdr:rowOff>
    </xdr:from>
    <xdr:to>
      <xdr:col>18</xdr:col>
      <xdr:colOff>8378</xdr:colOff>
      <xdr:row>1</xdr:row>
      <xdr:rowOff>4740</xdr:rowOff>
    </xdr:to>
    <xdr:grpSp>
      <xdr:nvGrpSpPr>
        <xdr:cNvPr id="15" name="Grupo 14">
          <a:extLst>
            <a:ext uri="{FF2B5EF4-FFF2-40B4-BE49-F238E27FC236}">
              <a16:creationId xmlns:a16="http://schemas.microsoft.com/office/drawing/2014/main" id="{00000000-0008-0000-0D00-00000F000000}"/>
            </a:ext>
          </a:extLst>
        </xdr:cNvPr>
        <xdr:cNvGrpSpPr/>
      </xdr:nvGrpSpPr>
      <xdr:grpSpPr>
        <a:xfrm>
          <a:off x="6316980" y="0"/>
          <a:ext cx="564638" cy="180000"/>
          <a:chOff x="4808367" y="7020272"/>
          <a:chExt cx="600833" cy="180000"/>
        </a:xfrm>
      </xdr:grpSpPr>
      <xdr:sp macro="" textlink="">
        <xdr:nvSpPr>
          <xdr:cNvPr id="16" name="Rectângulo 15">
            <a:extLst>
              <a:ext uri="{FF2B5EF4-FFF2-40B4-BE49-F238E27FC236}">
                <a16:creationId xmlns:a16="http://schemas.microsoft.com/office/drawing/2014/main" id="{00000000-0008-0000-0D00-000010000000}"/>
              </a:ext>
            </a:extLst>
          </xdr:cNvPr>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a:extLst>
              <a:ext uri="{FF2B5EF4-FFF2-40B4-BE49-F238E27FC236}">
                <a16:creationId xmlns:a16="http://schemas.microsoft.com/office/drawing/2014/main" id="{00000000-0008-0000-0D00-000011000000}"/>
              </a:ext>
            </a:extLst>
          </xdr:cNvPr>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a:extLst>
              <a:ext uri="{FF2B5EF4-FFF2-40B4-BE49-F238E27FC236}">
                <a16:creationId xmlns:a16="http://schemas.microsoft.com/office/drawing/2014/main" id="{00000000-0008-0000-0D00-000012000000}"/>
              </a:ext>
            </a:extLst>
          </xdr:cNvPr>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a:extLst>
            <a:ext uri="{FF2B5EF4-FFF2-40B4-BE49-F238E27FC236}">
              <a16:creationId xmlns:a16="http://schemas.microsoft.com/office/drawing/2014/main" id="{00000000-0008-0000-0E00-000002000000}"/>
            </a:ext>
          </a:extLst>
        </xdr:cNvPr>
        <xdr:cNvGrpSpPr/>
      </xdr:nvGrpSpPr>
      <xdr:grpSpPr>
        <a:xfrm>
          <a:off x="66675" y="0"/>
          <a:ext cx="595118" cy="166665"/>
          <a:chOff x="4808367" y="7020272"/>
          <a:chExt cx="600833" cy="180000"/>
        </a:xfrm>
      </xdr:grpSpPr>
      <xdr:sp macro="" textlink="">
        <xdr:nvSpPr>
          <xdr:cNvPr id="3" name="Rectângulo 2">
            <a:extLst>
              <a:ext uri="{FF2B5EF4-FFF2-40B4-BE49-F238E27FC236}">
                <a16:creationId xmlns:a16="http://schemas.microsoft.com/office/drawing/2014/main" id="{00000000-0008-0000-0E00-000003000000}"/>
              </a:ext>
            </a:extLst>
          </xdr:cNvPr>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a:extLst>
              <a:ext uri="{FF2B5EF4-FFF2-40B4-BE49-F238E27FC236}">
                <a16:creationId xmlns:a16="http://schemas.microsoft.com/office/drawing/2014/main" id="{00000000-0008-0000-0E00-000004000000}"/>
              </a:ext>
            </a:extLst>
          </xdr:cNvPr>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a:extLst>
              <a:ext uri="{FF2B5EF4-FFF2-40B4-BE49-F238E27FC236}">
                <a16:creationId xmlns:a16="http://schemas.microsoft.com/office/drawing/2014/main" id="{00000000-0008-0000-0E00-000005000000}"/>
              </a:ext>
            </a:extLst>
          </xdr:cNvPr>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a:extLst>
            <a:ext uri="{FF2B5EF4-FFF2-40B4-BE49-F238E27FC236}">
              <a16:creationId xmlns:a16="http://schemas.microsoft.com/office/drawing/2014/main" id="{00000000-0008-0000-0E00-000006000000}"/>
            </a:ext>
          </a:extLst>
        </xdr:cNvPr>
        <xdr:cNvGrpSpPr/>
      </xdr:nvGrpSpPr>
      <xdr:grpSpPr>
        <a:xfrm>
          <a:off x="66675" y="0"/>
          <a:ext cx="595118" cy="166665"/>
          <a:chOff x="4808367" y="7020272"/>
          <a:chExt cx="600833" cy="180000"/>
        </a:xfrm>
      </xdr:grpSpPr>
      <xdr:sp macro="" textlink="">
        <xdr:nvSpPr>
          <xdr:cNvPr id="7" name="Rectângulo 6">
            <a:extLst>
              <a:ext uri="{FF2B5EF4-FFF2-40B4-BE49-F238E27FC236}">
                <a16:creationId xmlns:a16="http://schemas.microsoft.com/office/drawing/2014/main" id="{00000000-0008-0000-0E00-000007000000}"/>
              </a:ext>
            </a:extLst>
          </xdr:cNvPr>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a:extLst>
              <a:ext uri="{FF2B5EF4-FFF2-40B4-BE49-F238E27FC236}">
                <a16:creationId xmlns:a16="http://schemas.microsoft.com/office/drawing/2014/main" id="{00000000-0008-0000-0E00-000008000000}"/>
              </a:ext>
            </a:extLst>
          </xdr:cNvPr>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a:extLst>
              <a:ext uri="{FF2B5EF4-FFF2-40B4-BE49-F238E27FC236}">
                <a16:creationId xmlns:a16="http://schemas.microsoft.com/office/drawing/2014/main" id="{00000000-0008-0000-0E00-000009000000}"/>
              </a:ext>
            </a:extLst>
          </xdr:cNvPr>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a:extLst>
            <a:ext uri="{FF2B5EF4-FFF2-40B4-BE49-F238E27FC236}">
              <a16:creationId xmlns:a16="http://schemas.microsoft.com/office/drawing/2014/main" id="{00000000-0008-0000-0100-000002000000}"/>
            </a:ext>
          </a:extLst>
        </xdr:cNvPr>
        <xdr:cNvGrpSpPr/>
      </xdr:nvGrpSpPr>
      <xdr:grpSpPr>
        <a:xfrm>
          <a:off x="2371725" y="0"/>
          <a:ext cx="612048" cy="180000"/>
          <a:chOff x="4797152" y="7020272"/>
          <a:chExt cx="612048" cy="180000"/>
        </a:xfrm>
      </xdr:grpSpPr>
      <xdr:sp macro="" textlink="">
        <xdr:nvSpPr>
          <xdr:cNvPr id="3" name="Rectângulo 2">
            <a:extLst>
              <a:ext uri="{FF2B5EF4-FFF2-40B4-BE49-F238E27FC236}">
                <a16:creationId xmlns:a16="http://schemas.microsoft.com/office/drawing/2014/main" id="{00000000-0008-0000-0100-000003000000}"/>
              </a:ext>
            </a:extLst>
          </xdr:cNvPr>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a:extLst>
              <a:ext uri="{FF2B5EF4-FFF2-40B4-BE49-F238E27FC236}">
                <a16:creationId xmlns:a16="http://schemas.microsoft.com/office/drawing/2014/main" id="{00000000-0008-0000-0100-000004000000}"/>
              </a:ext>
            </a:extLst>
          </xdr:cNvPr>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a:extLst>
              <a:ext uri="{FF2B5EF4-FFF2-40B4-BE49-F238E27FC236}">
                <a16:creationId xmlns:a16="http://schemas.microsoft.com/office/drawing/2014/main" id="{00000000-0008-0000-0100-000005000000}"/>
              </a:ext>
            </a:extLst>
          </xdr:cNvPr>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a:extLst>
            <a:ext uri="{FF2B5EF4-FFF2-40B4-BE49-F238E27FC236}">
              <a16:creationId xmlns:a16="http://schemas.microsoft.com/office/drawing/2014/main" id="{00000000-0008-0000-0F00-000002000000}"/>
            </a:ext>
          </a:extLst>
        </xdr:cNvPr>
        <xdr:cNvGrpSpPr/>
      </xdr:nvGrpSpPr>
      <xdr:grpSpPr>
        <a:xfrm>
          <a:off x="5934075" y="0"/>
          <a:ext cx="600833" cy="180000"/>
          <a:chOff x="4808367" y="7020272"/>
          <a:chExt cx="600833" cy="180000"/>
        </a:xfrm>
      </xdr:grpSpPr>
      <xdr:sp macro="" textlink="">
        <xdr:nvSpPr>
          <xdr:cNvPr id="3" name="Rectângulo 2">
            <a:extLst>
              <a:ext uri="{FF2B5EF4-FFF2-40B4-BE49-F238E27FC236}">
                <a16:creationId xmlns:a16="http://schemas.microsoft.com/office/drawing/2014/main" id="{00000000-0008-0000-0F00-000003000000}"/>
              </a:ext>
            </a:extLst>
          </xdr:cNvPr>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a:extLst>
              <a:ext uri="{FF2B5EF4-FFF2-40B4-BE49-F238E27FC236}">
                <a16:creationId xmlns:a16="http://schemas.microsoft.com/office/drawing/2014/main" id="{00000000-0008-0000-0F00-000004000000}"/>
              </a:ext>
            </a:extLst>
          </xdr:cNvPr>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a:extLst>
              <a:ext uri="{FF2B5EF4-FFF2-40B4-BE49-F238E27FC236}">
                <a16:creationId xmlns:a16="http://schemas.microsoft.com/office/drawing/2014/main" id="{00000000-0008-0000-0F00-000005000000}"/>
              </a:ext>
            </a:extLst>
          </xdr:cNvPr>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a:extLst>
            <a:ext uri="{FF2B5EF4-FFF2-40B4-BE49-F238E27FC236}">
              <a16:creationId xmlns:a16="http://schemas.microsoft.com/office/drawing/2014/main" id="{00000000-0008-0000-0F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a:extLst>
            <a:ext uri="{FF2B5EF4-FFF2-40B4-BE49-F238E27FC236}">
              <a16:creationId xmlns:a16="http://schemas.microsoft.com/office/drawing/2014/main" id="{00000000-0008-0000-0F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a:extLst>
            <a:ext uri="{FF2B5EF4-FFF2-40B4-BE49-F238E27FC236}">
              <a16:creationId xmlns:a16="http://schemas.microsoft.com/office/drawing/2014/main" id="{00000000-0008-0000-0F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a:extLst>
            <a:ext uri="{FF2B5EF4-FFF2-40B4-BE49-F238E27FC236}">
              <a16:creationId xmlns:a16="http://schemas.microsoft.com/office/drawing/2014/main" id="{00000000-0008-0000-0F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190500</xdr:colOff>
          <xdr:row>30</xdr:row>
          <xdr:rowOff>19050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F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a:extLst>
            <a:ext uri="{FF2B5EF4-FFF2-40B4-BE49-F238E27FC236}">
              <a16:creationId xmlns:a16="http://schemas.microsoft.com/office/drawing/2014/main" id="{00000000-0008-0000-1000-000002000000}"/>
            </a:ext>
          </a:extLst>
        </xdr:cNvPr>
        <xdr:cNvGrpSpPr/>
      </xdr:nvGrpSpPr>
      <xdr:grpSpPr>
        <a:xfrm>
          <a:off x="66675" y="7922"/>
          <a:ext cx="594483" cy="176825"/>
          <a:chOff x="4808367" y="7020272"/>
          <a:chExt cx="600833" cy="180000"/>
        </a:xfrm>
      </xdr:grpSpPr>
      <xdr:sp macro="" textlink="">
        <xdr:nvSpPr>
          <xdr:cNvPr id="3" name="Rectângulo 2">
            <a:extLst>
              <a:ext uri="{FF2B5EF4-FFF2-40B4-BE49-F238E27FC236}">
                <a16:creationId xmlns:a16="http://schemas.microsoft.com/office/drawing/2014/main" id="{00000000-0008-0000-1000-000003000000}"/>
              </a:ext>
            </a:extLst>
          </xdr:cNvPr>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a:extLst>
              <a:ext uri="{FF2B5EF4-FFF2-40B4-BE49-F238E27FC236}">
                <a16:creationId xmlns:a16="http://schemas.microsoft.com/office/drawing/2014/main" id="{00000000-0008-0000-1000-000004000000}"/>
              </a:ext>
            </a:extLst>
          </xdr:cNvPr>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a:extLst>
              <a:ext uri="{FF2B5EF4-FFF2-40B4-BE49-F238E27FC236}">
                <a16:creationId xmlns:a16="http://schemas.microsoft.com/office/drawing/2014/main" id="{00000000-0008-0000-1000-000005000000}"/>
              </a:ext>
            </a:extLst>
          </xdr:cNvPr>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a:extLst>
            <a:ext uri="{FF2B5EF4-FFF2-40B4-BE49-F238E27FC236}">
              <a16:creationId xmlns:a16="http://schemas.microsoft.com/office/drawing/2014/main" id="{00000000-0008-0000-1100-000002000000}"/>
            </a:ext>
          </a:extLst>
        </xdr:cNvPr>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a:extLst>
            <a:ext uri="{FF2B5EF4-FFF2-40B4-BE49-F238E27FC236}">
              <a16:creationId xmlns:a16="http://schemas.microsoft.com/office/drawing/2014/main" id="{00000000-0008-0000-1100-000003000000}"/>
            </a:ext>
          </a:extLst>
        </xdr:cNvPr>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a:extLst>
            <a:ext uri="{FF2B5EF4-FFF2-40B4-BE49-F238E27FC236}">
              <a16:creationId xmlns:a16="http://schemas.microsoft.com/office/drawing/2014/main" id="{00000000-0008-0000-1100-000004000000}"/>
            </a:ext>
          </a:extLst>
        </xdr:cNvPr>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a:extLst>
            <a:ext uri="{FF2B5EF4-FFF2-40B4-BE49-F238E27FC236}">
              <a16:creationId xmlns:a16="http://schemas.microsoft.com/office/drawing/2014/main" id="{00000000-0008-0000-1100-000005000000}"/>
            </a:ext>
          </a:extLst>
        </xdr:cNvPr>
        <xdr:cNvGrpSpPr/>
      </xdr:nvGrpSpPr>
      <xdr:grpSpPr>
        <a:xfrm>
          <a:off x="6115050" y="0"/>
          <a:ext cx="650148" cy="180000"/>
          <a:chOff x="4797152" y="7020272"/>
          <a:chExt cx="612048" cy="180000"/>
        </a:xfrm>
      </xdr:grpSpPr>
      <xdr:sp macro="" textlink="">
        <xdr:nvSpPr>
          <xdr:cNvPr id="6" name="Rectângulo 5">
            <a:extLst>
              <a:ext uri="{FF2B5EF4-FFF2-40B4-BE49-F238E27FC236}">
                <a16:creationId xmlns:a16="http://schemas.microsoft.com/office/drawing/2014/main" id="{00000000-0008-0000-1100-000006000000}"/>
              </a:ext>
            </a:extLst>
          </xdr:cNvPr>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a:extLst>
              <a:ext uri="{FF2B5EF4-FFF2-40B4-BE49-F238E27FC236}">
                <a16:creationId xmlns:a16="http://schemas.microsoft.com/office/drawing/2014/main" id="{00000000-0008-0000-1100-000007000000}"/>
              </a:ext>
            </a:extLst>
          </xdr:cNvPr>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a:extLst>
              <a:ext uri="{FF2B5EF4-FFF2-40B4-BE49-F238E27FC236}">
                <a16:creationId xmlns:a16="http://schemas.microsoft.com/office/drawing/2014/main" id="{00000000-0008-0000-1100-000008000000}"/>
              </a:ext>
            </a:extLst>
          </xdr:cNvPr>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a:extLst>
            <a:ext uri="{FF2B5EF4-FFF2-40B4-BE49-F238E27FC236}">
              <a16:creationId xmlns:a16="http://schemas.microsoft.com/office/drawing/2014/main" id="{00000000-0008-0000-1100-000009000000}"/>
            </a:ext>
          </a:extLst>
        </xdr:cNvPr>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a:extLst>
            <a:ext uri="{FF2B5EF4-FFF2-40B4-BE49-F238E27FC236}">
              <a16:creationId xmlns:a16="http://schemas.microsoft.com/office/drawing/2014/main" id="{00000000-0008-0000-1100-00000A000000}"/>
            </a:ext>
          </a:extLst>
        </xdr:cNvPr>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a:extLst>
            <a:ext uri="{FF2B5EF4-FFF2-40B4-BE49-F238E27FC236}">
              <a16:creationId xmlns:a16="http://schemas.microsoft.com/office/drawing/2014/main" id="{00000000-0008-0000-1100-00000B000000}"/>
            </a:ext>
          </a:extLst>
        </xdr:cNvPr>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a:extLst>
            <a:ext uri="{FF2B5EF4-FFF2-40B4-BE49-F238E27FC236}">
              <a16:creationId xmlns:a16="http://schemas.microsoft.com/office/drawing/2014/main" id="{00000000-0008-0000-1100-00000C000000}"/>
            </a:ext>
          </a:extLst>
        </xdr:cNvPr>
        <xdr:cNvGrpSpPr/>
      </xdr:nvGrpSpPr>
      <xdr:grpSpPr>
        <a:xfrm>
          <a:off x="6115050" y="0"/>
          <a:ext cx="650148" cy="180000"/>
          <a:chOff x="4797152" y="7020272"/>
          <a:chExt cx="612048" cy="180000"/>
        </a:xfrm>
      </xdr:grpSpPr>
      <xdr:sp macro="" textlink="">
        <xdr:nvSpPr>
          <xdr:cNvPr id="13" name="Rectângulo 12">
            <a:extLst>
              <a:ext uri="{FF2B5EF4-FFF2-40B4-BE49-F238E27FC236}">
                <a16:creationId xmlns:a16="http://schemas.microsoft.com/office/drawing/2014/main" id="{00000000-0008-0000-1100-00000D000000}"/>
              </a:ext>
            </a:extLst>
          </xdr:cNvPr>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a:extLst>
              <a:ext uri="{FF2B5EF4-FFF2-40B4-BE49-F238E27FC236}">
                <a16:creationId xmlns:a16="http://schemas.microsoft.com/office/drawing/2014/main" id="{00000000-0008-0000-1100-00000E000000}"/>
              </a:ext>
            </a:extLst>
          </xdr:cNvPr>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a:extLst>
              <a:ext uri="{FF2B5EF4-FFF2-40B4-BE49-F238E27FC236}">
                <a16:creationId xmlns:a16="http://schemas.microsoft.com/office/drawing/2014/main" id="{00000000-0008-0000-1100-00000F000000}"/>
              </a:ext>
            </a:extLst>
          </xdr:cNvPr>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a:extLst>
            <a:ext uri="{FF2B5EF4-FFF2-40B4-BE49-F238E27FC236}">
              <a16:creationId xmlns:a16="http://schemas.microsoft.com/office/drawing/2014/main" id="{00000000-0008-0000-1100-000010000000}"/>
            </a:ext>
          </a:extLst>
        </xdr:cNvPr>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a:extLst>
            <a:ext uri="{FF2B5EF4-FFF2-40B4-BE49-F238E27FC236}">
              <a16:creationId xmlns:a16="http://schemas.microsoft.com/office/drawing/2014/main" id="{00000000-0008-0000-1100-000011000000}"/>
            </a:ext>
          </a:extLst>
        </xdr:cNvPr>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a:extLst>
            <a:ext uri="{FF2B5EF4-FFF2-40B4-BE49-F238E27FC236}">
              <a16:creationId xmlns:a16="http://schemas.microsoft.com/office/drawing/2014/main" id="{00000000-0008-0000-1100-000012000000}"/>
            </a:ext>
          </a:extLst>
        </xdr:cNvPr>
        <xdr:cNvGrpSpPr/>
      </xdr:nvGrpSpPr>
      <xdr:grpSpPr>
        <a:xfrm>
          <a:off x="6115050" y="0"/>
          <a:ext cx="650148" cy="180000"/>
          <a:chOff x="4797152" y="7020272"/>
          <a:chExt cx="612048" cy="180000"/>
        </a:xfrm>
      </xdr:grpSpPr>
      <xdr:sp macro="" textlink="">
        <xdr:nvSpPr>
          <xdr:cNvPr id="19" name="Rectângulo 18">
            <a:extLst>
              <a:ext uri="{FF2B5EF4-FFF2-40B4-BE49-F238E27FC236}">
                <a16:creationId xmlns:a16="http://schemas.microsoft.com/office/drawing/2014/main" id="{00000000-0008-0000-1100-000013000000}"/>
              </a:ext>
            </a:extLst>
          </xdr:cNvPr>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a:extLst>
              <a:ext uri="{FF2B5EF4-FFF2-40B4-BE49-F238E27FC236}">
                <a16:creationId xmlns:a16="http://schemas.microsoft.com/office/drawing/2014/main" id="{00000000-0008-0000-1100-000014000000}"/>
              </a:ext>
            </a:extLst>
          </xdr:cNvPr>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a:extLst>
              <a:ext uri="{FF2B5EF4-FFF2-40B4-BE49-F238E27FC236}">
                <a16:creationId xmlns:a16="http://schemas.microsoft.com/office/drawing/2014/main" id="{00000000-0008-0000-1100-000015000000}"/>
              </a:ext>
            </a:extLst>
          </xdr:cNvPr>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a:extLst>
            <a:ext uri="{FF2B5EF4-FFF2-40B4-BE49-F238E27FC236}">
              <a16:creationId xmlns:a16="http://schemas.microsoft.com/office/drawing/2014/main" id="{00000000-0008-0000-1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a:extLst>
            <a:ext uri="{FF2B5EF4-FFF2-40B4-BE49-F238E27FC236}">
              <a16:creationId xmlns:a16="http://schemas.microsoft.com/office/drawing/2014/main" id="{00000000-0008-0000-11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a:extLst>
            <a:ext uri="{FF2B5EF4-FFF2-40B4-BE49-F238E27FC236}">
              <a16:creationId xmlns:a16="http://schemas.microsoft.com/office/drawing/2014/main" id="{00000000-0008-0000-11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a:extLst>
            <a:ext uri="{FF2B5EF4-FFF2-40B4-BE49-F238E27FC236}">
              <a16:creationId xmlns:a16="http://schemas.microsoft.com/office/drawing/2014/main" id="{00000000-0008-0000-11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a:extLst>
            <a:ext uri="{FF2B5EF4-FFF2-40B4-BE49-F238E27FC236}">
              <a16:creationId xmlns:a16="http://schemas.microsoft.com/office/drawing/2014/main" id="{00000000-0008-0000-11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a:extLst>
            <a:ext uri="{FF2B5EF4-FFF2-40B4-BE49-F238E27FC236}">
              <a16:creationId xmlns:a16="http://schemas.microsoft.com/office/drawing/2014/main" id="{00000000-0008-0000-11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0.34755</cdr:x>
      <cdr:y>0.28885</cdr:y>
    </cdr:from>
    <cdr:to>
      <cdr:x>0.80275</cdr:x>
      <cdr:y>0.51976</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095760" y="500734"/>
          <a:ext cx="1435144"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0.7254</cdr:x>
      <cdr:y>0.5683</cdr:y>
    </cdr:from>
    <cdr:to>
      <cdr:x>0.97883</cdr:x>
      <cdr:y>0.76612</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273208" y="985170"/>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0.79518</cdr:x>
      <cdr:y>0.3371</cdr:y>
    </cdr:from>
    <cdr:to>
      <cdr:x>0.85241</cdr:x>
      <cdr:y>0.37097</cdr:y>
    </cdr:to>
    <cdr:sp macro="" textlink="">
      <cdr:nvSpPr>
        <cdr:cNvPr id="4" name="Conexão recta unidireccional 3"/>
        <cdr:cNvSpPr/>
      </cdr:nvSpPr>
      <cdr:spPr>
        <a:xfrm xmlns:a="http://schemas.openxmlformats.org/drawingml/2006/main" flipH="1" flipV="1">
          <a:off x="2514599" y="597226"/>
          <a:ext cx="180975" cy="59998"/>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a:extLst>
            <a:ext uri="{FF2B5EF4-FFF2-40B4-BE49-F238E27FC236}">
              <a16:creationId xmlns:a16="http://schemas.microsoft.com/office/drawing/2014/main" id="{00000000-0008-0000-0200-000002000000}"/>
            </a:ext>
          </a:extLst>
        </xdr:cNvPr>
        <xdr:cNvGrpSpPr/>
      </xdr:nvGrpSpPr>
      <xdr:grpSpPr>
        <a:xfrm>
          <a:off x="66675" y="0"/>
          <a:ext cx="612048" cy="180000"/>
          <a:chOff x="4797152" y="7020272"/>
          <a:chExt cx="612048" cy="180000"/>
        </a:xfrm>
      </xdr:grpSpPr>
      <xdr:sp macro="" textlink="">
        <xdr:nvSpPr>
          <xdr:cNvPr id="3" name="Rectângulo 2">
            <a:extLst>
              <a:ext uri="{FF2B5EF4-FFF2-40B4-BE49-F238E27FC236}">
                <a16:creationId xmlns:a16="http://schemas.microsoft.com/office/drawing/2014/main" id="{00000000-0008-0000-0200-000003000000}"/>
              </a:ext>
            </a:extLst>
          </xdr:cNvPr>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a:extLst>
              <a:ext uri="{FF2B5EF4-FFF2-40B4-BE49-F238E27FC236}">
                <a16:creationId xmlns:a16="http://schemas.microsoft.com/office/drawing/2014/main" id="{00000000-0008-0000-0200-000004000000}"/>
              </a:ext>
            </a:extLst>
          </xdr:cNvPr>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a:extLst>
              <a:ext uri="{FF2B5EF4-FFF2-40B4-BE49-F238E27FC236}">
                <a16:creationId xmlns:a16="http://schemas.microsoft.com/office/drawing/2014/main" id="{00000000-0008-0000-0200-000005000000}"/>
              </a:ext>
            </a:extLst>
          </xdr:cNvPr>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0.77204</cdr:x>
      <cdr:y>0.14835</cdr:y>
    </cdr:from>
    <cdr:to>
      <cdr:x>0.81155</cdr:x>
      <cdr:y>0.22527</cdr:y>
    </cdr:to>
    <cdr:sp macro="" textlink="">
      <cdr:nvSpPr>
        <cdr:cNvPr id="1888257" name="Line 1"/>
        <cdr:cNvSpPr>
          <a:spLocks xmlns:a="http://schemas.openxmlformats.org/drawingml/2006/main" noChangeShapeType="1"/>
        </cdr:cNvSpPr>
      </cdr:nvSpPr>
      <cdr:spPr bwMode="auto">
        <a:xfrm xmlns:a="http://schemas.openxmlformats.org/drawingml/2006/main" flipH="1">
          <a:off x="2419350" y="257175"/>
          <a:ext cx="12382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a:extLst>
            <a:ext uri="{FF2B5EF4-FFF2-40B4-BE49-F238E27FC236}">
              <a16:creationId xmlns:a16="http://schemas.microsoft.com/office/drawing/2014/main" id="{00000000-0008-0000-1200-000002000000}"/>
            </a:ext>
          </a:extLst>
        </xdr:cNvPr>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a:extLst>
            <a:ext uri="{FF2B5EF4-FFF2-40B4-BE49-F238E27FC236}">
              <a16:creationId xmlns:a16="http://schemas.microsoft.com/office/drawing/2014/main" id="{00000000-0008-0000-1200-000005000000}"/>
            </a:ext>
          </a:extLst>
        </xdr:cNvPr>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a:extLst>
            <a:ext uri="{FF2B5EF4-FFF2-40B4-BE49-F238E27FC236}">
              <a16:creationId xmlns:a16="http://schemas.microsoft.com/office/drawing/2014/main" id="{00000000-0008-0000-1200-000007000000}"/>
            </a:ext>
          </a:extLst>
        </xdr:cNvPr>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a:extLst>
            <a:ext uri="{FF2B5EF4-FFF2-40B4-BE49-F238E27FC236}">
              <a16:creationId xmlns:a16="http://schemas.microsoft.com/office/drawing/2014/main" id="{00000000-0008-0000-1200-000008000000}"/>
            </a:ext>
          </a:extLst>
        </xdr:cNvPr>
        <xdr:cNvGrpSpPr/>
      </xdr:nvGrpSpPr>
      <xdr:grpSpPr>
        <a:xfrm>
          <a:off x="66675" y="0"/>
          <a:ext cx="612048" cy="180000"/>
          <a:chOff x="4797152" y="7020272"/>
          <a:chExt cx="612048" cy="180000"/>
        </a:xfrm>
      </xdr:grpSpPr>
      <xdr:sp macro="" textlink="">
        <xdr:nvSpPr>
          <xdr:cNvPr id="9" name="Rectângulo 8">
            <a:extLst>
              <a:ext uri="{FF2B5EF4-FFF2-40B4-BE49-F238E27FC236}">
                <a16:creationId xmlns:a16="http://schemas.microsoft.com/office/drawing/2014/main" id="{00000000-0008-0000-1200-000009000000}"/>
              </a:ext>
            </a:extLst>
          </xdr:cNvPr>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a:extLst>
              <a:ext uri="{FF2B5EF4-FFF2-40B4-BE49-F238E27FC236}">
                <a16:creationId xmlns:a16="http://schemas.microsoft.com/office/drawing/2014/main" id="{00000000-0008-0000-1200-00000A000000}"/>
              </a:ext>
            </a:extLst>
          </xdr:cNvPr>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a:extLst>
              <a:ext uri="{FF2B5EF4-FFF2-40B4-BE49-F238E27FC236}">
                <a16:creationId xmlns:a16="http://schemas.microsoft.com/office/drawing/2014/main" id="{00000000-0008-0000-1200-00000B000000}"/>
              </a:ext>
            </a:extLst>
          </xdr:cNvPr>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a:extLst>
            <a:ext uri="{FF2B5EF4-FFF2-40B4-BE49-F238E27FC236}">
              <a16:creationId xmlns:a16="http://schemas.microsoft.com/office/drawing/2014/main" id="{00000000-0008-0000-1200-00000D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a:extLst>
            <a:ext uri="{FF2B5EF4-FFF2-40B4-BE49-F238E27FC236}">
              <a16:creationId xmlns:a16="http://schemas.microsoft.com/office/drawing/2014/main" id="{00000000-0008-0000-1200-000012000000}"/>
            </a:ext>
          </a:extLst>
        </xdr:cNvPr>
        <xdr:cNvGrpSpPr/>
      </xdr:nvGrpSpPr>
      <xdr:grpSpPr>
        <a:xfrm>
          <a:off x="66675" y="0"/>
          <a:ext cx="612048" cy="180000"/>
          <a:chOff x="4797152" y="7020272"/>
          <a:chExt cx="612048" cy="180000"/>
        </a:xfrm>
      </xdr:grpSpPr>
      <xdr:sp macro="" textlink="">
        <xdr:nvSpPr>
          <xdr:cNvPr id="19" name="Rectângulo 18">
            <a:extLst>
              <a:ext uri="{FF2B5EF4-FFF2-40B4-BE49-F238E27FC236}">
                <a16:creationId xmlns:a16="http://schemas.microsoft.com/office/drawing/2014/main" id="{00000000-0008-0000-1200-000013000000}"/>
              </a:ext>
            </a:extLst>
          </xdr:cNvPr>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a:extLst>
              <a:ext uri="{FF2B5EF4-FFF2-40B4-BE49-F238E27FC236}">
                <a16:creationId xmlns:a16="http://schemas.microsoft.com/office/drawing/2014/main" id="{00000000-0008-0000-1200-000014000000}"/>
              </a:ext>
            </a:extLst>
          </xdr:cNvPr>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a:extLst>
              <a:ext uri="{FF2B5EF4-FFF2-40B4-BE49-F238E27FC236}">
                <a16:creationId xmlns:a16="http://schemas.microsoft.com/office/drawing/2014/main" id="{00000000-0008-0000-1200-000015000000}"/>
              </a:ext>
            </a:extLst>
          </xdr:cNvPr>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a:extLst>
            <a:ext uri="{FF2B5EF4-FFF2-40B4-BE49-F238E27FC236}">
              <a16:creationId xmlns:a16="http://schemas.microsoft.com/office/drawing/2014/main" id="{00000000-0008-0000-1200-000017000000}"/>
            </a:ext>
          </a:extLst>
        </xdr:cNvPr>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a:extLst>
            <a:ext uri="{FF2B5EF4-FFF2-40B4-BE49-F238E27FC236}">
              <a16:creationId xmlns:a16="http://schemas.microsoft.com/office/drawing/2014/main" id="{00000000-0008-0000-1200-00001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a:extLst>
            <a:ext uri="{FF2B5EF4-FFF2-40B4-BE49-F238E27FC236}">
              <a16:creationId xmlns:a16="http://schemas.microsoft.com/office/drawing/2014/main" id="{00000000-0008-0000-1200-000019000000}"/>
            </a:ext>
          </a:extLst>
        </xdr:cNvPr>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a:extLst>
            <a:ext uri="{FF2B5EF4-FFF2-40B4-BE49-F238E27FC236}">
              <a16:creationId xmlns:a16="http://schemas.microsoft.com/office/drawing/2014/main" id="{00000000-0008-0000-1200-00001C000000}"/>
            </a:ext>
          </a:extLst>
        </xdr:cNvPr>
        <xdr:cNvGrpSpPr/>
      </xdr:nvGrpSpPr>
      <xdr:grpSpPr>
        <a:xfrm>
          <a:off x="66675" y="0"/>
          <a:ext cx="612048" cy="180000"/>
          <a:chOff x="4797152" y="7020272"/>
          <a:chExt cx="612048" cy="180000"/>
        </a:xfrm>
      </xdr:grpSpPr>
      <xdr:sp macro="" textlink="">
        <xdr:nvSpPr>
          <xdr:cNvPr id="29" name="Rectângulo 28">
            <a:extLst>
              <a:ext uri="{FF2B5EF4-FFF2-40B4-BE49-F238E27FC236}">
                <a16:creationId xmlns:a16="http://schemas.microsoft.com/office/drawing/2014/main" id="{00000000-0008-0000-1200-00001D000000}"/>
              </a:ext>
            </a:extLst>
          </xdr:cNvPr>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a:extLst>
              <a:ext uri="{FF2B5EF4-FFF2-40B4-BE49-F238E27FC236}">
                <a16:creationId xmlns:a16="http://schemas.microsoft.com/office/drawing/2014/main" id="{00000000-0008-0000-1200-00001E000000}"/>
              </a:ext>
            </a:extLst>
          </xdr:cNvPr>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a:extLst>
              <a:ext uri="{FF2B5EF4-FFF2-40B4-BE49-F238E27FC236}">
                <a16:creationId xmlns:a16="http://schemas.microsoft.com/office/drawing/2014/main" id="{00000000-0008-0000-1200-00001F000000}"/>
              </a:ext>
            </a:extLst>
          </xdr:cNvPr>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a:extLst>
            <a:ext uri="{FF2B5EF4-FFF2-40B4-BE49-F238E27FC236}">
              <a16:creationId xmlns:a16="http://schemas.microsoft.com/office/drawing/2014/main" id="{00000000-0008-0000-1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a:extLst>
            <a:ext uri="{FF2B5EF4-FFF2-40B4-BE49-F238E27FC236}">
              <a16:creationId xmlns:a16="http://schemas.microsoft.com/office/drawing/2014/main" id="{00000000-0008-0000-1300-000039581600}"/>
            </a:ext>
          </a:extLst>
        </xdr:cNvPr>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a:extLst>
            <a:ext uri="{FF2B5EF4-FFF2-40B4-BE49-F238E27FC236}">
              <a16:creationId xmlns:a16="http://schemas.microsoft.com/office/drawing/2014/main" id="{00000000-0008-0000-1300-000040581600}"/>
            </a:ext>
          </a:extLst>
        </xdr:cNvPr>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a:latin typeface="Arial" pitchFamily="34" charset="0"/>
              <a:ea typeface="+mn-ea"/>
              <a:cs typeface="Arial" pitchFamily="34" charset="0"/>
            </a:rPr>
            <a:t>Os instrumentos de regulamentação coletiva de trabalho </a:t>
          </a:r>
          <a:r>
            <a:rPr lang="pt-PT" sz="800" b="1" baseline="0">
              <a:latin typeface="Arial" pitchFamily="34" charset="0"/>
              <a:ea typeface="+mn-ea"/>
              <a:cs typeface="Arial" pitchFamily="34" charset="0"/>
            </a:rPr>
            <a:t>negociais</a:t>
          </a:r>
          <a:r>
            <a:rPr lang="pt-PT" sz="800" baseline="0">
              <a:latin typeface="Arial" pitchFamily="34" charset="0"/>
              <a:ea typeface="+mn-ea"/>
              <a:cs typeface="Arial" pitchFamily="34" charset="0"/>
            </a:rPr>
            <a:t> são a convenção coletiva, o acordo de adesão e a decisão arbitral em processo de arbitragem voluntária.</a:t>
          </a:r>
        </a:p>
        <a:p>
          <a:pPr algn="just"/>
          <a:r>
            <a:rPr lang="pt-PT" sz="800" baseline="0">
              <a:latin typeface="Arial" pitchFamily="34" charset="0"/>
              <a:ea typeface="+mn-ea"/>
              <a:cs typeface="Arial" pitchFamily="34" charset="0"/>
            </a:rPr>
            <a:t>As </a:t>
          </a:r>
          <a:r>
            <a:rPr lang="pt-PT" sz="800" b="1" baseline="0">
              <a:latin typeface="Arial" pitchFamily="34" charset="0"/>
              <a:ea typeface="+mn-ea"/>
              <a:cs typeface="Arial" pitchFamily="34" charset="0"/>
            </a:rPr>
            <a:t>convenções coletivas </a:t>
          </a:r>
          <a:r>
            <a:rPr lang="pt-PT" sz="800" baseline="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a:latin typeface="Arial" pitchFamily="34" charset="0"/>
              <a:ea typeface="+mn-ea"/>
              <a:cs typeface="Arial" pitchFamily="34" charset="0"/>
            </a:rPr>
            <a:t>     - </a:t>
          </a:r>
          <a:r>
            <a:rPr lang="pt-PT" sz="800" b="1" baseline="0">
              <a:latin typeface="Arial" pitchFamily="34" charset="0"/>
              <a:ea typeface="+mn-ea"/>
              <a:cs typeface="Arial" pitchFamily="34" charset="0"/>
            </a:rPr>
            <a:t>Contrato coletivo de trabalho </a:t>
          </a:r>
          <a:r>
            <a:rPr lang="pt-PT" sz="800" b="0" baseline="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a:latin typeface="Arial" pitchFamily="34" charset="0"/>
              <a:ea typeface="+mn-ea"/>
              <a:cs typeface="Arial" pitchFamily="34" charset="0"/>
            </a:rPr>
            <a:t>     -</a:t>
          </a:r>
          <a:r>
            <a:rPr lang="pt-PT" sz="800" b="1" baseline="0">
              <a:latin typeface="Arial" pitchFamily="34" charset="0"/>
              <a:ea typeface="+mn-ea"/>
              <a:cs typeface="Arial" pitchFamily="34" charset="0"/>
            </a:rPr>
            <a:t> Acordo coletivo de trabalho </a:t>
          </a:r>
          <a:r>
            <a:rPr lang="pt-PT" sz="800" b="0" baseline="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a:solidFill>
                <a:srgbClr val="000000"/>
              </a:solidFill>
              <a:latin typeface="Arial" pitchFamily="34" charset="0"/>
              <a:ea typeface="+mn-ea"/>
              <a:cs typeface="Arial" pitchFamily="34" charset="0"/>
            </a:rPr>
            <a:t>Os instrumentos de regulamentação coletiva de trabalho </a:t>
          </a:r>
          <a:r>
            <a:rPr lang="pt-PT" sz="800" b="1" i="0" u="none" strike="noStrike" baseline="0">
              <a:solidFill>
                <a:srgbClr val="000000"/>
              </a:solidFill>
              <a:latin typeface="Arial" pitchFamily="34" charset="0"/>
              <a:ea typeface="+mn-ea"/>
              <a:cs typeface="Arial" pitchFamily="34" charset="0"/>
            </a:rPr>
            <a:t>não negociais</a:t>
          </a:r>
          <a:r>
            <a:rPr lang="pt-PT" sz="800" b="0" i="0" u="none" strike="noStrike" baseline="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a:extLst>
            <a:ext uri="{FF2B5EF4-FFF2-40B4-BE49-F238E27FC236}">
              <a16:creationId xmlns:a16="http://schemas.microsoft.com/office/drawing/2014/main" id="{00000000-0008-0000-1300-000008000000}"/>
            </a:ext>
          </a:extLst>
        </xdr:cNvPr>
        <xdr:cNvGrpSpPr/>
      </xdr:nvGrpSpPr>
      <xdr:grpSpPr>
        <a:xfrm>
          <a:off x="6153150" y="0"/>
          <a:ext cx="612048" cy="180000"/>
          <a:chOff x="4797152" y="7020272"/>
          <a:chExt cx="612048" cy="180000"/>
        </a:xfrm>
      </xdr:grpSpPr>
      <xdr:sp macro="" textlink="">
        <xdr:nvSpPr>
          <xdr:cNvPr id="9" name="Rectângulo 8">
            <a:extLst>
              <a:ext uri="{FF2B5EF4-FFF2-40B4-BE49-F238E27FC236}">
                <a16:creationId xmlns:a16="http://schemas.microsoft.com/office/drawing/2014/main" id="{00000000-0008-0000-1300-000009000000}"/>
              </a:ext>
            </a:extLst>
          </xdr:cNvPr>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a:extLst>
              <a:ext uri="{FF2B5EF4-FFF2-40B4-BE49-F238E27FC236}">
                <a16:creationId xmlns:a16="http://schemas.microsoft.com/office/drawing/2014/main" id="{00000000-0008-0000-1300-00000A000000}"/>
              </a:ext>
            </a:extLst>
          </xdr:cNvPr>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a:extLst>
              <a:ext uri="{FF2B5EF4-FFF2-40B4-BE49-F238E27FC236}">
                <a16:creationId xmlns:a16="http://schemas.microsoft.com/office/drawing/2014/main" id="{00000000-0008-0000-1300-00000B000000}"/>
              </a:ext>
            </a:extLst>
          </xdr:cNvPr>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a:extLst>
            <a:ext uri="{FF2B5EF4-FFF2-40B4-BE49-F238E27FC236}">
              <a16:creationId xmlns:a16="http://schemas.microsoft.com/office/drawing/2014/main" id="{00000000-0008-0000-1400-0000015C1600}"/>
            </a:ext>
          </a:extLst>
        </xdr:cNvPr>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a:extLst>
            <a:ext uri="{FF2B5EF4-FFF2-40B4-BE49-F238E27FC236}">
              <a16:creationId xmlns:a16="http://schemas.microsoft.com/office/drawing/2014/main" id="{00000000-0008-0000-1400-00003A5C1600}"/>
            </a:ext>
          </a:extLst>
        </xdr:cNvPr>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a:extLst>
            <a:ext uri="{FF2B5EF4-FFF2-40B4-BE49-F238E27FC236}">
              <a16:creationId xmlns:a16="http://schemas.microsoft.com/office/drawing/2014/main" id="{00000000-0008-0000-1400-000008000000}"/>
            </a:ext>
          </a:extLst>
        </xdr:cNvPr>
        <xdr:cNvGrpSpPr/>
      </xdr:nvGrpSpPr>
      <xdr:grpSpPr>
        <a:xfrm>
          <a:off x="66675" y="0"/>
          <a:ext cx="612048" cy="180000"/>
          <a:chOff x="4797152" y="7020272"/>
          <a:chExt cx="612048" cy="180000"/>
        </a:xfrm>
      </xdr:grpSpPr>
      <xdr:sp macro="" textlink="">
        <xdr:nvSpPr>
          <xdr:cNvPr id="9" name="Rectângulo 8">
            <a:extLst>
              <a:ext uri="{FF2B5EF4-FFF2-40B4-BE49-F238E27FC236}">
                <a16:creationId xmlns:a16="http://schemas.microsoft.com/office/drawing/2014/main" id="{00000000-0008-0000-1400-000009000000}"/>
              </a:ext>
            </a:extLst>
          </xdr:cNvPr>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a:extLst>
              <a:ext uri="{FF2B5EF4-FFF2-40B4-BE49-F238E27FC236}">
                <a16:creationId xmlns:a16="http://schemas.microsoft.com/office/drawing/2014/main" id="{00000000-0008-0000-1400-00000A000000}"/>
              </a:ext>
            </a:extLst>
          </xdr:cNvPr>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a:extLst>
              <a:ext uri="{FF2B5EF4-FFF2-40B4-BE49-F238E27FC236}">
                <a16:creationId xmlns:a16="http://schemas.microsoft.com/office/drawing/2014/main" id="{00000000-0008-0000-1400-00000B000000}"/>
              </a:ext>
            </a:extLst>
          </xdr:cNvPr>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a:extLst>
            <a:ext uri="{FF2B5EF4-FFF2-40B4-BE49-F238E27FC236}">
              <a16:creationId xmlns:a16="http://schemas.microsoft.com/office/drawing/2014/main" id="{00000000-0008-0000-0300-000002000000}"/>
            </a:ext>
          </a:extLst>
        </xdr:cNvPr>
        <xdr:cNvGrpSpPr/>
      </xdr:nvGrpSpPr>
      <xdr:grpSpPr>
        <a:xfrm>
          <a:off x="6105525" y="0"/>
          <a:ext cx="583473" cy="180000"/>
          <a:chOff x="4797152" y="7020272"/>
          <a:chExt cx="612048" cy="180000"/>
        </a:xfrm>
      </xdr:grpSpPr>
      <xdr:sp macro="" textlink="">
        <xdr:nvSpPr>
          <xdr:cNvPr id="3" name="Rectângulo 2">
            <a:extLst>
              <a:ext uri="{FF2B5EF4-FFF2-40B4-BE49-F238E27FC236}">
                <a16:creationId xmlns:a16="http://schemas.microsoft.com/office/drawing/2014/main" id="{00000000-0008-0000-0300-000003000000}"/>
              </a:ext>
            </a:extLst>
          </xdr:cNvPr>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a:extLst>
              <a:ext uri="{FF2B5EF4-FFF2-40B4-BE49-F238E27FC236}">
                <a16:creationId xmlns:a16="http://schemas.microsoft.com/office/drawing/2014/main" id="{00000000-0008-0000-0300-000004000000}"/>
              </a:ext>
            </a:extLst>
          </xdr:cNvPr>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a:extLst>
              <a:ext uri="{FF2B5EF4-FFF2-40B4-BE49-F238E27FC236}">
                <a16:creationId xmlns:a16="http://schemas.microsoft.com/office/drawing/2014/main" id="{00000000-0008-0000-0300-000005000000}"/>
              </a:ext>
            </a:extLst>
          </xdr:cNvPr>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a:extLst>
            <a:ext uri="{FF2B5EF4-FFF2-40B4-BE49-F238E27FC236}">
              <a16:creationId xmlns:a16="http://schemas.microsoft.com/office/drawing/2014/main" id="{00000000-0008-0000-0400-000002000000}"/>
            </a:ext>
          </a:extLst>
        </xdr:cNvPr>
        <xdr:cNvGrpSpPr/>
      </xdr:nvGrpSpPr>
      <xdr:grpSpPr>
        <a:xfrm>
          <a:off x="66675" y="0"/>
          <a:ext cx="602523" cy="180000"/>
          <a:chOff x="4797152" y="7020272"/>
          <a:chExt cx="612048" cy="180000"/>
        </a:xfrm>
      </xdr:grpSpPr>
      <xdr:sp macro="" textlink="">
        <xdr:nvSpPr>
          <xdr:cNvPr id="3" name="Rectângulo 2">
            <a:extLst>
              <a:ext uri="{FF2B5EF4-FFF2-40B4-BE49-F238E27FC236}">
                <a16:creationId xmlns:a16="http://schemas.microsoft.com/office/drawing/2014/main" id="{00000000-0008-0000-0400-000003000000}"/>
              </a:ext>
            </a:extLst>
          </xdr:cNvPr>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a:extLst>
              <a:ext uri="{FF2B5EF4-FFF2-40B4-BE49-F238E27FC236}">
                <a16:creationId xmlns:a16="http://schemas.microsoft.com/office/drawing/2014/main" id="{00000000-0008-0000-0400-000004000000}"/>
              </a:ext>
            </a:extLst>
          </xdr:cNvPr>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a:extLst>
              <a:ext uri="{FF2B5EF4-FFF2-40B4-BE49-F238E27FC236}">
                <a16:creationId xmlns:a16="http://schemas.microsoft.com/office/drawing/2014/main" id="{00000000-0008-0000-0400-000005000000}"/>
              </a:ext>
            </a:extLst>
          </xdr:cNvPr>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a:extLst>
            <a:ext uri="{FF2B5EF4-FFF2-40B4-BE49-F238E27FC236}">
              <a16:creationId xmlns:a16="http://schemas.microsoft.com/office/drawing/2014/main" id="{00000000-0008-0000-0500-000002000000}"/>
            </a:ext>
          </a:extLst>
        </xdr:cNvPr>
        <xdr:cNvGrpSpPr/>
      </xdr:nvGrpSpPr>
      <xdr:grpSpPr>
        <a:xfrm>
          <a:off x="6057900" y="0"/>
          <a:ext cx="612048" cy="180000"/>
          <a:chOff x="4797152" y="7020272"/>
          <a:chExt cx="612048" cy="180000"/>
        </a:xfrm>
      </xdr:grpSpPr>
      <xdr:sp macro="" textlink="">
        <xdr:nvSpPr>
          <xdr:cNvPr id="3" name="Rectângulo 2">
            <a:extLst>
              <a:ext uri="{FF2B5EF4-FFF2-40B4-BE49-F238E27FC236}">
                <a16:creationId xmlns:a16="http://schemas.microsoft.com/office/drawing/2014/main" id="{00000000-0008-0000-0500-000003000000}"/>
              </a:ext>
            </a:extLst>
          </xdr:cNvPr>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a:extLst>
              <a:ext uri="{FF2B5EF4-FFF2-40B4-BE49-F238E27FC236}">
                <a16:creationId xmlns:a16="http://schemas.microsoft.com/office/drawing/2014/main" id="{00000000-0008-0000-0500-000004000000}"/>
              </a:ext>
            </a:extLst>
          </xdr:cNvPr>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a:extLst>
              <a:ext uri="{FF2B5EF4-FFF2-40B4-BE49-F238E27FC236}">
                <a16:creationId xmlns:a16="http://schemas.microsoft.com/office/drawing/2014/main" id="{00000000-0008-0000-0500-000005000000}"/>
              </a:ext>
            </a:extLst>
          </xdr:cNvPr>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a:extLst>
            <a:ext uri="{FF2B5EF4-FFF2-40B4-BE49-F238E27FC236}">
              <a16:creationId xmlns:a16="http://schemas.microsoft.com/office/drawing/2014/main" id="{00000000-0008-0000-0500-000006000000}"/>
            </a:ext>
          </a:extLst>
        </xdr:cNvPr>
        <xdr:cNvGrpSpPr/>
      </xdr:nvGrpSpPr>
      <xdr:grpSpPr>
        <a:xfrm>
          <a:off x="6057900" y="0"/>
          <a:ext cx="612048" cy="180000"/>
          <a:chOff x="4797152" y="7020272"/>
          <a:chExt cx="612048" cy="180000"/>
        </a:xfrm>
      </xdr:grpSpPr>
      <xdr:sp macro="" textlink="">
        <xdr:nvSpPr>
          <xdr:cNvPr id="7" name="Rectângulo 6">
            <a:extLst>
              <a:ext uri="{FF2B5EF4-FFF2-40B4-BE49-F238E27FC236}">
                <a16:creationId xmlns:a16="http://schemas.microsoft.com/office/drawing/2014/main" id="{00000000-0008-0000-0500-000007000000}"/>
              </a:ext>
            </a:extLst>
          </xdr:cNvPr>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a:extLst>
              <a:ext uri="{FF2B5EF4-FFF2-40B4-BE49-F238E27FC236}">
                <a16:creationId xmlns:a16="http://schemas.microsoft.com/office/drawing/2014/main" id="{00000000-0008-0000-0500-000008000000}"/>
              </a:ext>
            </a:extLst>
          </xdr:cNvPr>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a:extLst>
              <a:ext uri="{FF2B5EF4-FFF2-40B4-BE49-F238E27FC236}">
                <a16:creationId xmlns:a16="http://schemas.microsoft.com/office/drawing/2014/main" id="{00000000-0008-0000-0500-000009000000}"/>
              </a:ext>
            </a:extLst>
          </xdr:cNvPr>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a:extLst>
            <a:ext uri="{FF2B5EF4-FFF2-40B4-BE49-F238E27FC236}">
              <a16:creationId xmlns:a16="http://schemas.microsoft.com/office/drawing/2014/main" id="{00000000-0008-0000-0600-000002000000}"/>
            </a:ext>
          </a:extLst>
        </xdr:cNvPr>
        <xdr:cNvGrpSpPr/>
      </xdr:nvGrpSpPr>
      <xdr:grpSpPr>
        <a:xfrm>
          <a:off x="66675" y="4737"/>
          <a:ext cx="602523" cy="180000"/>
          <a:chOff x="4797152" y="7020272"/>
          <a:chExt cx="612048" cy="180000"/>
        </a:xfrm>
      </xdr:grpSpPr>
      <xdr:sp macro="" textlink="">
        <xdr:nvSpPr>
          <xdr:cNvPr id="3" name="Rectângulo 2">
            <a:extLst>
              <a:ext uri="{FF2B5EF4-FFF2-40B4-BE49-F238E27FC236}">
                <a16:creationId xmlns:a16="http://schemas.microsoft.com/office/drawing/2014/main" id="{00000000-0008-0000-0600-000003000000}"/>
              </a:ext>
            </a:extLst>
          </xdr:cNvPr>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a:extLst>
              <a:ext uri="{FF2B5EF4-FFF2-40B4-BE49-F238E27FC236}">
                <a16:creationId xmlns:a16="http://schemas.microsoft.com/office/drawing/2014/main" id="{00000000-0008-0000-0600-000004000000}"/>
              </a:ext>
            </a:extLst>
          </xdr:cNvPr>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a:extLst>
              <a:ext uri="{FF2B5EF4-FFF2-40B4-BE49-F238E27FC236}">
                <a16:creationId xmlns:a16="http://schemas.microsoft.com/office/drawing/2014/main" id="{00000000-0008-0000-0600-000005000000}"/>
              </a:ext>
            </a:extLst>
          </xdr:cNvPr>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a:extLst>
            <a:ext uri="{FF2B5EF4-FFF2-40B4-BE49-F238E27FC236}">
              <a16:creationId xmlns:a16="http://schemas.microsoft.com/office/drawing/2014/main" id="{00000000-0008-0000-06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http://www.gep.mtsss.gov.pt/"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tsss.gov.pt/"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s://www.ine.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1">
    <tabColor theme="9"/>
    <pageSetUpPr fitToPage="1"/>
  </sheetPr>
  <dimension ref="A1:L60"/>
  <sheetViews>
    <sheetView tabSelected="1" showRuler="0" zoomScaleNormal="100" workbookViewId="0"/>
  </sheetViews>
  <sheetFormatPr defaultRowHeight="12.75" x14ac:dyDescent="0.2"/>
  <cols>
    <col min="1" max="1" width="1.42578125" style="132" customWidth="1"/>
    <col min="2" max="2" width="2.5703125" style="132" customWidth="1"/>
    <col min="3" max="3" width="16.28515625" style="132" customWidth="1"/>
    <col min="4" max="4" width="22.28515625" style="132" customWidth="1"/>
    <col min="5" max="5" width="2.5703125" style="266" customWidth="1"/>
    <col min="6" max="6" width="1" style="132" customWidth="1"/>
    <col min="7" max="7" width="14" style="132" customWidth="1"/>
    <col min="8" max="8" width="5.5703125" style="132" customWidth="1"/>
    <col min="9" max="9" width="4.140625" style="132" customWidth="1"/>
    <col min="10" max="10" width="34.5703125" style="132" customWidth="1"/>
    <col min="11" max="11" width="2.42578125" style="132" customWidth="1"/>
    <col min="12" max="12" width="1.42578125" style="132" customWidth="1"/>
    <col min="13" max="16384" width="9.140625" style="132"/>
  </cols>
  <sheetData>
    <row r="1" spans="1:12" ht="7.5" customHeight="1" x14ac:dyDescent="0.2">
      <c r="A1" s="280"/>
      <c r="B1" s="277"/>
      <c r="C1" s="277"/>
      <c r="D1" s="277"/>
      <c r="E1" s="786"/>
      <c r="F1" s="277"/>
      <c r="G1" s="277"/>
      <c r="H1" s="277"/>
      <c r="I1" s="277"/>
      <c r="J1" s="277"/>
      <c r="K1" s="277"/>
      <c r="L1" s="277"/>
    </row>
    <row r="2" spans="1:12" ht="17.25" customHeight="1" x14ac:dyDescent="0.2">
      <c r="A2" s="280"/>
      <c r="B2" s="258"/>
      <c r="C2" s="259"/>
      <c r="D2" s="259"/>
      <c r="E2" s="787"/>
      <c r="F2" s="259"/>
      <c r="G2" s="259"/>
      <c r="H2" s="259"/>
      <c r="I2" s="260"/>
      <c r="J2" s="261"/>
      <c r="K2" s="261"/>
      <c r="L2" s="280"/>
    </row>
    <row r="3" spans="1:12" x14ac:dyDescent="0.2">
      <c r="A3" s="280"/>
      <c r="B3" s="258"/>
      <c r="C3" s="259"/>
      <c r="D3" s="259"/>
      <c r="E3" s="787"/>
      <c r="F3" s="259"/>
      <c r="G3" s="259"/>
      <c r="H3" s="259"/>
      <c r="I3" s="260"/>
      <c r="J3" s="258"/>
      <c r="K3" s="261"/>
      <c r="L3" s="280"/>
    </row>
    <row r="4" spans="1:12" ht="33.75" customHeight="1" x14ac:dyDescent="0.2">
      <c r="A4" s="280"/>
      <c r="B4" s="258"/>
      <c r="C4" s="1424" t="s">
        <v>430</v>
      </c>
      <c r="D4" s="1424"/>
      <c r="E4" s="1424"/>
      <c r="F4" s="1424"/>
      <c r="G4" s="986"/>
      <c r="H4" s="260"/>
      <c r="I4" s="260"/>
      <c r="J4" s="262" t="s">
        <v>35</v>
      </c>
      <c r="K4" s="258"/>
      <c r="L4" s="280"/>
    </row>
    <row r="5" spans="1:12" s="137" customFormat="1" ht="12.75" customHeight="1" x14ac:dyDescent="0.2">
      <c r="A5" s="282"/>
      <c r="B5" s="1426"/>
      <c r="C5" s="1426"/>
      <c r="D5" s="1426"/>
      <c r="E5" s="1426"/>
      <c r="F5" s="277"/>
      <c r="G5" s="263"/>
      <c r="H5" s="263"/>
      <c r="I5" s="263"/>
      <c r="J5" s="264"/>
      <c r="K5" s="265"/>
      <c r="L5" s="280"/>
    </row>
    <row r="6" spans="1:12" ht="12.75" customHeight="1" x14ac:dyDescent="0.2">
      <c r="A6" s="280"/>
      <c r="B6" s="280"/>
      <c r="C6" s="277"/>
      <c r="D6" s="277"/>
      <c r="E6" s="786"/>
      <c r="F6" s="277"/>
      <c r="G6" s="263"/>
      <c r="H6" s="263"/>
      <c r="I6" s="263"/>
      <c r="J6" s="264"/>
      <c r="K6" s="265"/>
      <c r="L6" s="280"/>
    </row>
    <row r="7" spans="1:12" ht="12.75" customHeight="1" x14ac:dyDescent="0.2">
      <c r="A7" s="280"/>
      <c r="B7" s="280"/>
      <c r="C7" s="277"/>
      <c r="D7" s="277"/>
      <c r="E7" s="786"/>
      <c r="F7" s="277"/>
      <c r="G7" s="263"/>
      <c r="H7" s="263"/>
      <c r="I7" s="276"/>
      <c r="J7" s="264"/>
      <c r="K7" s="265"/>
      <c r="L7" s="280"/>
    </row>
    <row r="8" spans="1:12" ht="12.75" customHeight="1" x14ac:dyDescent="0.2">
      <c r="A8" s="280"/>
      <c r="B8" s="280"/>
      <c r="C8" s="277"/>
      <c r="D8" s="277"/>
      <c r="E8" s="786"/>
      <c r="F8" s="277"/>
      <c r="G8" s="263"/>
      <c r="H8" s="263"/>
      <c r="I8" s="276"/>
      <c r="J8" s="264"/>
      <c r="K8" s="265"/>
      <c r="L8" s="280"/>
    </row>
    <row r="9" spans="1:12" ht="12.75" customHeight="1" x14ac:dyDescent="0.2">
      <c r="A9" s="280"/>
      <c r="B9" s="280"/>
      <c r="C9" s="277"/>
      <c r="D9" s="277"/>
      <c r="E9" s="786"/>
      <c r="F9" s="277"/>
      <c r="G9" s="263"/>
      <c r="H9" s="263"/>
      <c r="I9" s="276"/>
      <c r="J9" s="264"/>
      <c r="K9" s="265"/>
      <c r="L9" s="280"/>
    </row>
    <row r="10" spans="1:12" ht="12.75" customHeight="1" x14ac:dyDescent="0.2">
      <c r="A10" s="280"/>
      <c r="B10" s="280"/>
      <c r="C10" s="277"/>
      <c r="D10" s="277"/>
      <c r="E10" s="786"/>
      <c r="F10" s="277"/>
      <c r="G10" s="263"/>
      <c r="H10" s="263"/>
      <c r="I10" s="263"/>
      <c r="J10" s="264"/>
      <c r="K10" s="265"/>
      <c r="L10" s="280"/>
    </row>
    <row r="11" spans="1:12" ht="12.75" customHeight="1" x14ac:dyDescent="0.2">
      <c r="A11" s="280"/>
      <c r="B11" s="280"/>
      <c r="C11" s="277"/>
      <c r="D11" s="277"/>
      <c r="E11" s="786"/>
      <c r="F11" s="277"/>
      <c r="G11" s="263"/>
      <c r="H11" s="263"/>
      <c r="I11" s="263"/>
      <c r="J11" s="264"/>
      <c r="K11" s="265"/>
      <c r="L11" s="280"/>
    </row>
    <row r="12" spans="1:12" ht="12.75" customHeight="1" x14ac:dyDescent="0.2">
      <c r="A12" s="280"/>
      <c r="B12" s="280"/>
      <c r="C12" s="277"/>
      <c r="D12" s="277"/>
      <c r="E12" s="786"/>
      <c r="F12" s="277"/>
      <c r="G12" s="263"/>
      <c r="H12" s="263"/>
      <c r="I12" s="263"/>
      <c r="J12" s="264"/>
      <c r="K12" s="265"/>
      <c r="L12" s="280"/>
    </row>
    <row r="13" spans="1:12" x14ac:dyDescent="0.2">
      <c r="A13" s="280"/>
      <c r="B13" s="280"/>
      <c r="C13" s="277"/>
      <c r="D13" s="277"/>
      <c r="E13" s="786"/>
      <c r="F13" s="277"/>
      <c r="G13" s="263"/>
      <c r="H13" s="263"/>
      <c r="I13" s="263"/>
      <c r="J13" s="264"/>
      <c r="K13" s="265"/>
      <c r="L13" s="280"/>
    </row>
    <row r="14" spans="1:12" x14ac:dyDescent="0.2">
      <c r="A14" s="280"/>
      <c r="B14" s="297" t="s">
        <v>27</v>
      </c>
      <c r="C14" s="295"/>
      <c r="D14" s="295"/>
      <c r="E14" s="788"/>
      <c r="F14" s="277"/>
      <c r="G14" s="263"/>
      <c r="H14" s="263"/>
      <c r="I14" s="263"/>
      <c r="J14" s="264"/>
      <c r="K14" s="265"/>
      <c r="L14" s="280"/>
    </row>
    <row r="15" spans="1:12" ht="13.5" thickBot="1" x14ac:dyDescent="0.25">
      <c r="A15" s="280"/>
      <c r="B15" s="280"/>
      <c r="C15" s="277"/>
      <c r="D15" s="277"/>
      <c r="E15" s="786"/>
      <c r="F15" s="277"/>
      <c r="G15" s="263"/>
      <c r="H15" s="263"/>
      <c r="I15" s="263"/>
      <c r="J15" s="264"/>
      <c r="K15" s="265"/>
      <c r="L15" s="280"/>
    </row>
    <row r="16" spans="1:12" ht="13.5" thickBot="1" x14ac:dyDescent="0.25">
      <c r="A16" s="280"/>
      <c r="B16" s="302"/>
      <c r="C16" s="289" t="s">
        <v>21</v>
      </c>
      <c r="D16" s="289"/>
      <c r="E16" s="789">
        <v>3</v>
      </c>
      <c r="F16" s="277"/>
      <c r="G16" s="263"/>
      <c r="H16" s="263"/>
      <c r="I16" s="263"/>
      <c r="J16" s="264"/>
      <c r="K16" s="265"/>
      <c r="L16" s="280"/>
    </row>
    <row r="17" spans="1:12" ht="13.5" thickBot="1" x14ac:dyDescent="0.25">
      <c r="A17" s="280"/>
      <c r="B17" s="280"/>
      <c r="C17" s="296"/>
      <c r="D17" s="296"/>
      <c r="E17" s="790"/>
      <c r="F17" s="277"/>
      <c r="G17" s="263"/>
      <c r="H17" s="263"/>
      <c r="I17" s="263"/>
      <c r="J17" s="264"/>
      <c r="K17" s="265"/>
      <c r="L17" s="280"/>
    </row>
    <row r="18" spans="1:12" ht="13.5" thickBot="1" x14ac:dyDescent="0.25">
      <c r="A18" s="280"/>
      <c r="B18" s="302"/>
      <c r="C18" s="289" t="s">
        <v>33</v>
      </c>
      <c r="D18" s="289"/>
      <c r="E18" s="791">
        <v>4</v>
      </c>
      <c r="F18" s="277"/>
      <c r="G18" s="263"/>
      <c r="H18" s="263"/>
      <c r="I18" s="263"/>
      <c r="J18" s="264"/>
      <c r="K18" s="265"/>
      <c r="L18" s="280"/>
    </row>
    <row r="19" spans="1:12" ht="13.5" thickBot="1" x14ac:dyDescent="0.25">
      <c r="A19" s="280"/>
      <c r="B19" s="281"/>
      <c r="C19" s="287"/>
      <c r="D19" s="287"/>
      <c r="E19" s="792"/>
      <c r="F19" s="277"/>
      <c r="G19" s="263"/>
      <c r="H19" s="263"/>
      <c r="I19" s="263"/>
      <c r="J19" s="264"/>
      <c r="K19" s="265"/>
      <c r="L19" s="280"/>
    </row>
    <row r="20" spans="1:12" ht="13.5" customHeight="1" thickBot="1" x14ac:dyDescent="0.25">
      <c r="A20" s="280"/>
      <c r="B20" s="301"/>
      <c r="C20" s="1425" t="s">
        <v>32</v>
      </c>
      <c r="D20" s="1418"/>
      <c r="E20" s="791">
        <v>6</v>
      </c>
      <c r="F20" s="277"/>
      <c r="G20" s="263"/>
      <c r="H20" s="263"/>
      <c r="I20" s="263"/>
      <c r="J20" s="264"/>
      <c r="K20" s="265"/>
      <c r="L20" s="280"/>
    </row>
    <row r="21" spans="1:12" x14ac:dyDescent="0.2">
      <c r="A21" s="280"/>
      <c r="B21" s="293"/>
      <c r="C21" s="1415" t="s">
        <v>2</v>
      </c>
      <c r="D21" s="1415"/>
      <c r="E21" s="790">
        <v>6</v>
      </c>
      <c r="F21" s="277"/>
      <c r="G21" s="263"/>
      <c r="H21" s="263"/>
      <c r="I21" s="263"/>
      <c r="J21" s="264"/>
      <c r="K21" s="265"/>
      <c r="L21" s="280"/>
    </row>
    <row r="22" spans="1:12" x14ac:dyDescent="0.2">
      <c r="A22" s="280"/>
      <c r="B22" s="293"/>
      <c r="C22" s="1415" t="s">
        <v>13</v>
      </c>
      <c r="D22" s="1415"/>
      <c r="E22" s="790">
        <v>7</v>
      </c>
      <c r="F22" s="277"/>
      <c r="G22" s="263"/>
      <c r="H22" s="263"/>
      <c r="I22" s="263"/>
      <c r="J22" s="264"/>
      <c r="K22" s="265"/>
      <c r="L22" s="280"/>
    </row>
    <row r="23" spans="1:12" x14ac:dyDescent="0.2">
      <c r="A23" s="280"/>
      <c r="B23" s="293"/>
      <c r="C23" s="1415" t="s">
        <v>7</v>
      </c>
      <c r="D23" s="1415"/>
      <c r="E23" s="790">
        <v>8</v>
      </c>
      <c r="F23" s="277"/>
      <c r="G23" s="263"/>
      <c r="H23" s="263"/>
      <c r="I23" s="263"/>
      <c r="J23" s="264"/>
      <c r="K23" s="265"/>
      <c r="L23" s="280"/>
    </row>
    <row r="24" spans="1:12" x14ac:dyDescent="0.2">
      <c r="A24" s="280"/>
      <c r="B24" s="294"/>
      <c r="C24" s="1415" t="s">
        <v>403</v>
      </c>
      <c r="D24" s="1415"/>
      <c r="E24" s="790">
        <v>9</v>
      </c>
      <c r="F24" s="277"/>
      <c r="G24" s="267"/>
      <c r="H24" s="263"/>
      <c r="I24" s="263"/>
      <c r="J24" s="264"/>
      <c r="K24" s="265"/>
      <c r="L24" s="280"/>
    </row>
    <row r="25" spans="1:12" ht="22.5" customHeight="1" x14ac:dyDescent="0.2">
      <c r="A25" s="280"/>
      <c r="B25" s="283"/>
      <c r="C25" s="1413" t="s">
        <v>28</v>
      </c>
      <c r="D25" s="1413"/>
      <c r="E25" s="790">
        <v>10</v>
      </c>
      <c r="F25" s="277"/>
      <c r="G25" s="263"/>
      <c r="H25" s="263"/>
      <c r="I25" s="263"/>
      <c r="J25" s="264"/>
      <c r="K25" s="265"/>
      <c r="L25" s="280"/>
    </row>
    <row r="26" spans="1:12" x14ac:dyDescent="0.2">
      <c r="A26" s="280"/>
      <c r="B26" s="283"/>
      <c r="C26" s="1415" t="s">
        <v>25</v>
      </c>
      <c r="D26" s="1415"/>
      <c r="E26" s="790">
        <v>11</v>
      </c>
      <c r="F26" s="277"/>
      <c r="G26" s="263"/>
      <c r="H26" s="263"/>
      <c r="I26" s="263"/>
      <c r="J26" s="264"/>
      <c r="K26" s="265"/>
      <c r="L26" s="280"/>
    </row>
    <row r="27" spans="1:12" ht="12.75" customHeight="1" thickBot="1" x14ac:dyDescent="0.25">
      <c r="A27" s="280"/>
      <c r="B27" s="277"/>
      <c r="C27" s="285"/>
      <c r="D27" s="285"/>
      <c r="E27" s="790"/>
      <c r="F27" s="277"/>
      <c r="G27" s="263"/>
      <c r="H27" s="1419">
        <v>43070</v>
      </c>
      <c r="I27" s="1420"/>
      <c r="J27" s="1420"/>
      <c r="K27" s="267"/>
      <c r="L27" s="280"/>
    </row>
    <row r="28" spans="1:12" ht="13.5" customHeight="1" thickBot="1" x14ac:dyDescent="0.25">
      <c r="A28" s="280"/>
      <c r="B28" s="379"/>
      <c r="C28" s="1417" t="s">
        <v>12</v>
      </c>
      <c r="D28" s="1418"/>
      <c r="E28" s="791">
        <v>12</v>
      </c>
      <c r="F28" s="277"/>
      <c r="G28" s="263"/>
      <c r="H28" s="1420"/>
      <c r="I28" s="1420"/>
      <c r="J28" s="1420"/>
      <c r="K28" s="267"/>
      <c r="L28" s="280"/>
    </row>
    <row r="29" spans="1:12" ht="12.75" hidden="1" customHeight="1" x14ac:dyDescent="0.2">
      <c r="A29" s="280"/>
      <c r="B29" s="278"/>
      <c r="C29" s="1415" t="s">
        <v>45</v>
      </c>
      <c r="D29" s="1415"/>
      <c r="E29" s="790">
        <v>12</v>
      </c>
      <c r="F29" s="277"/>
      <c r="G29" s="263"/>
      <c r="H29" s="1420"/>
      <c r="I29" s="1420"/>
      <c r="J29" s="1420"/>
      <c r="K29" s="267"/>
      <c r="L29" s="280"/>
    </row>
    <row r="30" spans="1:12" ht="22.5" customHeight="1" x14ac:dyDescent="0.2">
      <c r="A30" s="280"/>
      <c r="B30" s="278"/>
      <c r="C30" s="1416" t="s">
        <v>405</v>
      </c>
      <c r="D30" s="1416"/>
      <c r="E30" s="790">
        <v>12</v>
      </c>
      <c r="F30" s="277"/>
      <c r="G30" s="263"/>
      <c r="H30" s="1420"/>
      <c r="I30" s="1420"/>
      <c r="J30" s="1420"/>
      <c r="K30" s="267"/>
      <c r="L30" s="280"/>
    </row>
    <row r="31" spans="1:12" ht="12.75" customHeight="1" thickBot="1" x14ac:dyDescent="0.25">
      <c r="A31" s="280"/>
      <c r="B31" s="283"/>
      <c r="C31" s="292"/>
      <c r="D31" s="292"/>
      <c r="E31" s="792"/>
      <c r="F31" s="277"/>
      <c r="G31" s="263"/>
      <c r="H31" s="1420"/>
      <c r="I31" s="1420"/>
      <c r="J31" s="1420"/>
      <c r="K31" s="267"/>
      <c r="L31" s="280"/>
    </row>
    <row r="32" spans="1:12" ht="13.5" customHeight="1" thickBot="1" x14ac:dyDescent="0.25">
      <c r="A32" s="280"/>
      <c r="B32" s="300"/>
      <c r="C32" s="286" t="s">
        <v>11</v>
      </c>
      <c r="D32" s="286"/>
      <c r="E32" s="791">
        <v>13</v>
      </c>
      <c r="F32" s="277"/>
      <c r="G32" s="263"/>
      <c r="H32" s="1420"/>
      <c r="I32" s="1420"/>
      <c r="J32" s="1420"/>
      <c r="K32" s="267"/>
      <c r="L32" s="280"/>
    </row>
    <row r="33" spans="1:12" ht="12.75" customHeight="1" x14ac:dyDescent="0.2">
      <c r="A33" s="280"/>
      <c r="B33" s="278"/>
      <c r="C33" s="1421" t="s">
        <v>18</v>
      </c>
      <c r="D33" s="1421"/>
      <c r="E33" s="790">
        <v>13</v>
      </c>
      <c r="F33" s="277"/>
      <c r="G33" s="263"/>
      <c r="H33" s="1420"/>
      <c r="I33" s="1420"/>
      <c r="J33" s="1420"/>
      <c r="K33" s="267"/>
      <c r="L33" s="280"/>
    </row>
    <row r="34" spans="1:12" ht="12.75" customHeight="1" x14ac:dyDescent="0.2">
      <c r="A34" s="280"/>
      <c r="B34" s="278"/>
      <c r="C34" s="1414" t="s">
        <v>8</v>
      </c>
      <c r="D34" s="1414"/>
      <c r="E34" s="790">
        <v>14</v>
      </c>
      <c r="F34" s="277"/>
      <c r="G34" s="263"/>
      <c r="H34" s="268"/>
      <c r="I34" s="268"/>
      <c r="J34" s="268"/>
      <c r="K34" s="267"/>
      <c r="L34" s="280"/>
    </row>
    <row r="35" spans="1:12" ht="12.75" customHeight="1" x14ac:dyDescent="0.2">
      <c r="A35" s="280"/>
      <c r="B35" s="278"/>
      <c r="C35" s="1414" t="s">
        <v>26</v>
      </c>
      <c r="D35" s="1414"/>
      <c r="E35" s="790">
        <v>14</v>
      </c>
      <c r="F35" s="277"/>
      <c r="G35" s="263"/>
      <c r="H35" s="268"/>
      <c r="I35" s="268"/>
      <c r="J35" s="268"/>
      <c r="K35" s="267"/>
      <c r="L35" s="280"/>
    </row>
    <row r="36" spans="1:12" ht="12.75" customHeight="1" x14ac:dyDescent="0.2">
      <c r="A36" s="280"/>
      <c r="B36" s="278"/>
      <c r="C36" s="1414" t="s">
        <v>6</v>
      </c>
      <c r="D36" s="1414"/>
      <c r="E36" s="790">
        <v>15</v>
      </c>
      <c r="F36" s="277"/>
      <c r="G36" s="263"/>
      <c r="H36" s="268"/>
      <c r="I36" s="268"/>
      <c r="J36" s="268"/>
      <c r="K36" s="267"/>
      <c r="L36" s="280"/>
    </row>
    <row r="37" spans="1:12" ht="12.75" customHeight="1" x14ac:dyDescent="0.2">
      <c r="A37" s="280"/>
      <c r="B37" s="278"/>
      <c r="C37" s="1421" t="s">
        <v>49</v>
      </c>
      <c r="D37" s="1421"/>
      <c r="E37" s="790">
        <v>16</v>
      </c>
      <c r="F37" s="277"/>
      <c r="G37" s="263"/>
      <c r="H37" s="268"/>
      <c r="I37" s="268"/>
      <c r="J37" s="268"/>
      <c r="K37" s="267"/>
      <c r="L37" s="280"/>
    </row>
    <row r="38" spans="1:12" ht="12.75" customHeight="1" x14ac:dyDescent="0.2">
      <c r="A38" s="280"/>
      <c r="B38" s="284"/>
      <c r="C38" s="1414" t="s">
        <v>14</v>
      </c>
      <c r="D38" s="1414"/>
      <c r="E38" s="790">
        <v>16</v>
      </c>
      <c r="F38" s="277"/>
      <c r="G38" s="263"/>
      <c r="H38" s="263"/>
      <c r="I38" s="263"/>
      <c r="J38" s="264"/>
      <c r="K38" s="265"/>
      <c r="L38" s="280"/>
    </row>
    <row r="39" spans="1:12" ht="12.75" customHeight="1" x14ac:dyDescent="0.2">
      <c r="A39" s="280"/>
      <c r="B39" s="278"/>
      <c r="C39" s="1415" t="s">
        <v>31</v>
      </c>
      <c r="D39" s="1415"/>
      <c r="E39" s="790">
        <v>17</v>
      </c>
      <c r="F39" s="277"/>
      <c r="G39" s="263"/>
      <c r="H39" s="263"/>
      <c r="I39" s="263"/>
      <c r="J39" s="269"/>
      <c r="K39" s="269"/>
      <c r="L39" s="280"/>
    </row>
    <row r="40" spans="1:12" ht="13.5" thickBot="1" x14ac:dyDescent="0.25">
      <c r="A40" s="280"/>
      <c r="B40" s="280"/>
      <c r="C40" s="277"/>
      <c r="D40" s="277"/>
      <c r="E40" s="792"/>
      <c r="F40" s="277"/>
      <c r="G40" s="263"/>
      <c r="H40" s="263"/>
      <c r="I40" s="263"/>
      <c r="J40" s="269"/>
      <c r="K40" s="269"/>
      <c r="L40" s="280"/>
    </row>
    <row r="41" spans="1:12" ht="13.5" customHeight="1" thickBot="1" x14ac:dyDescent="0.25">
      <c r="A41" s="280"/>
      <c r="B41" s="363"/>
      <c r="C41" s="1422" t="s">
        <v>29</v>
      </c>
      <c r="D41" s="1418"/>
      <c r="E41" s="791">
        <v>18</v>
      </c>
      <c r="F41" s="277"/>
      <c r="G41" s="263"/>
      <c r="H41" s="263"/>
      <c r="I41" s="263"/>
      <c r="J41" s="269"/>
      <c r="K41" s="269"/>
      <c r="L41" s="280"/>
    </row>
    <row r="42" spans="1:12" x14ac:dyDescent="0.2">
      <c r="A42" s="280"/>
      <c r="B42" s="280"/>
      <c r="C42" s="1415" t="s">
        <v>30</v>
      </c>
      <c r="D42" s="1415"/>
      <c r="E42" s="790">
        <v>18</v>
      </c>
      <c r="F42" s="277"/>
      <c r="G42" s="263"/>
      <c r="H42" s="263"/>
      <c r="I42" s="263"/>
      <c r="J42" s="270"/>
      <c r="K42" s="270"/>
      <c r="L42" s="280"/>
    </row>
    <row r="43" spans="1:12" x14ac:dyDescent="0.2">
      <c r="A43" s="280"/>
      <c r="B43" s="284"/>
      <c r="C43" s="1415" t="s">
        <v>0</v>
      </c>
      <c r="D43" s="1415"/>
      <c r="E43" s="790">
        <v>19</v>
      </c>
      <c r="F43" s="277"/>
      <c r="G43" s="263"/>
      <c r="H43" s="263"/>
      <c r="I43" s="263"/>
      <c r="J43" s="271"/>
      <c r="K43" s="272"/>
      <c r="L43" s="280"/>
    </row>
    <row r="44" spans="1:12" x14ac:dyDescent="0.2">
      <c r="A44" s="280"/>
      <c r="B44" s="284"/>
      <c r="C44" s="1415" t="s">
        <v>16</v>
      </c>
      <c r="D44" s="1415"/>
      <c r="E44" s="790">
        <v>19</v>
      </c>
      <c r="F44" s="277"/>
      <c r="G44" s="263"/>
      <c r="H44" s="263"/>
      <c r="I44" s="263"/>
      <c r="J44" s="271"/>
      <c r="K44" s="272"/>
      <c r="L44" s="280"/>
    </row>
    <row r="45" spans="1:12" x14ac:dyDescent="0.2">
      <c r="A45" s="280"/>
      <c r="B45" s="284"/>
      <c r="C45" s="1415" t="s">
        <v>1</v>
      </c>
      <c r="D45" s="1415"/>
      <c r="E45" s="793">
        <v>19</v>
      </c>
      <c r="F45" s="287"/>
      <c r="G45" s="273"/>
      <c r="H45" s="274"/>
      <c r="I45" s="273"/>
      <c r="J45" s="273"/>
      <c r="K45" s="273"/>
      <c r="L45" s="280"/>
    </row>
    <row r="46" spans="1:12" x14ac:dyDescent="0.2">
      <c r="A46" s="280"/>
      <c r="B46" s="284"/>
      <c r="C46" s="1415" t="s">
        <v>22</v>
      </c>
      <c r="D46" s="1415"/>
      <c r="E46" s="793">
        <v>19</v>
      </c>
      <c r="F46" s="287"/>
      <c r="G46" s="273"/>
      <c r="H46" s="274"/>
      <c r="I46" s="273"/>
      <c r="J46" s="273"/>
      <c r="K46" s="273"/>
      <c r="L46" s="280"/>
    </row>
    <row r="47" spans="1:12" ht="12.75" customHeight="1" thickBot="1" x14ac:dyDescent="0.25">
      <c r="A47" s="280"/>
      <c r="B47" s="283"/>
      <c r="C47" s="283"/>
      <c r="D47" s="283"/>
      <c r="E47" s="794"/>
      <c r="F47" s="279"/>
      <c r="G47" s="271"/>
      <c r="H47" s="274"/>
      <c r="I47" s="271"/>
      <c r="J47" s="271"/>
      <c r="K47" s="272"/>
      <c r="L47" s="280"/>
    </row>
    <row r="48" spans="1:12" ht="13.5" customHeight="1" thickBot="1" x14ac:dyDescent="0.25">
      <c r="A48" s="280"/>
      <c r="B48" s="303"/>
      <c r="C48" s="1425" t="s">
        <v>38</v>
      </c>
      <c r="D48" s="1418"/>
      <c r="E48" s="789">
        <v>20</v>
      </c>
      <c r="F48" s="279"/>
      <c r="G48" s="271"/>
      <c r="H48" s="274"/>
      <c r="I48" s="271"/>
      <c r="J48" s="271"/>
      <c r="K48" s="272"/>
      <c r="L48" s="280"/>
    </row>
    <row r="49" spans="1:12" x14ac:dyDescent="0.2">
      <c r="A49" s="280"/>
      <c r="B49" s="280"/>
      <c r="C49" s="1415" t="s">
        <v>47</v>
      </c>
      <c r="D49" s="1415"/>
      <c r="E49" s="793">
        <v>20</v>
      </c>
      <c r="F49" s="279"/>
      <c r="G49" s="271"/>
      <c r="H49" s="274"/>
      <c r="I49" s="271"/>
      <c r="J49" s="271"/>
      <c r="K49" s="272"/>
      <c r="L49" s="280"/>
    </row>
    <row r="50" spans="1:12" ht="12.75" customHeight="1" x14ac:dyDescent="0.2">
      <c r="A50" s="280"/>
      <c r="B50" s="283"/>
      <c r="C50" s="1413" t="s">
        <v>413</v>
      </c>
      <c r="D50" s="1413"/>
      <c r="E50" s="795">
        <v>21</v>
      </c>
      <c r="F50" s="279"/>
      <c r="G50" s="271"/>
      <c r="H50" s="274"/>
      <c r="I50" s="271"/>
      <c r="J50" s="271"/>
      <c r="K50" s="272"/>
      <c r="L50" s="280"/>
    </row>
    <row r="51" spans="1:12" ht="11.25" customHeight="1" thickBot="1" x14ac:dyDescent="0.25">
      <c r="A51" s="280"/>
      <c r="B51" s="280"/>
      <c r="C51" s="288"/>
      <c r="D51" s="288"/>
      <c r="E51" s="790"/>
      <c r="F51" s="279"/>
      <c r="G51" s="271"/>
      <c r="H51" s="274"/>
      <c r="I51" s="271"/>
      <c r="J51" s="271"/>
      <c r="K51" s="272"/>
      <c r="L51" s="280"/>
    </row>
    <row r="52" spans="1:12" ht="13.5" thickBot="1" x14ac:dyDescent="0.25">
      <c r="A52" s="280"/>
      <c r="B52" s="299"/>
      <c r="C52" s="289" t="s">
        <v>4</v>
      </c>
      <c r="D52" s="289"/>
      <c r="E52" s="789">
        <v>22</v>
      </c>
      <c r="F52" s="287"/>
      <c r="G52" s="273"/>
      <c r="H52" s="274"/>
      <c r="I52" s="273"/>
      <c r="J52" s="273"/>
      <c r="K52" s="273"/>
      <c r="L52" s="280"/>
    </row>
    <row r="53" spans="1:12" ht="33" customHeight="1" x14ac:dyDescent="0.2">
      <c r="A53" s="280"/>
      <c r="B53" s="290"/>
      <c r="C53" s="291"/>
      <c r="D53" s="291"/>
      <c r="E53" s="796"/>
      <c r="F53" s="279"/>
      <c r="G53" s="271"/>
      <c r="H53" s="274"/>
      <c r="I53" s="271"/>
      <c r="J53" s="271"/>
      <c r="K53" s="272"/>
      <c r="L53" s="280"/>
    </row>
    <row r="54" spans="1:12" ht="33" customHeight="1" x14ac:dyDescent="0.2">
      <c r="A54" s="280"/>
      <c r="B54" s="280"/>
      <c r="C54" s="278"/>
      <c r="D54" s="278"/>
      <c r="E54" s="794"/>
      <c r="F54" s="279"/>
      <c r="G54" s="271"/>
      <c r="H54" s="274"/>
      <c r="I54" s="271"/>
      <c r="J54" s="271"/>
      <c r="K54" s="272"/>
      <c r="L54" s="280"/>
    </row>
    <row r="55" spans="1:12" ht="19.5" customHeight="1" x14ac:dyDescent="0.2">
      <c r="A55" s="280"/>
      <c r="B55" s="784" t="s">
        <v>50</v>
      </c>
      <c r="C55" s="784"/>
      <c r="D55" s="298"/>
      <c r="E55" s="797"/>
      <c r="F55" s="279"/>
      <c r="G55" s="271"/>
      <c r="H55" s="274"/>
      <c r="I55" s="271"/>
      <c r="J55" s="271"/>
      <c r="K55" s="272"/>
      <c r="L55" s="280"/>
    </row>
    <row r="56" spans="1:12" ht="21" customHeight="1" x14ac:dyDescent="0.2">
      <c r="A56" s="280"/>
      <c r="B56" s="280"/>
      <c r="C56" s="280"/>
      <c r="D56" s="280"/>
      <c r="E56" s="797"/>
      <c r="F56" s="279"/>
      <c r="G56" s="271"/>
      <c r="H56" s="274"/>
      <c r="I56" s="271"/>
      <c r="J56" s="271"/>
      <c r="K56" s="272"/>
      <c r="L56" s="280"/>
    </row>
    <row r="57" spans="1:12" ht="22.5" customHeight="1" x14ac:dyDescent="0.2">
      <c r="A57" s="280"/>
      <c r="B57" s="785" t="s">
        <v>383</v>
      </c>
      <c r="C57" s="783"/>
      <c r="D57" s="980">
        <v>43098</v>
      </c>
      <c r="E57" s="859"/>
      <c r="F57" s="783"/>
      <c r="G57" s="271"/>
      <c r="H57" s="274"/>
      <c r="I57" s="271"/>
      <c r="J57" s="271"/>
      <c r="K57" s="272"/>
      <c r="L57" s="280"/>
    </row>
    <row r="58" spans="1:12" ht="22.5" customHeight="1" x14ac:dyDescent="0.2">
      <c r="A58" s="280"/>
      <c r="B58" s="785" t="s">
        <v>384</v>
      </c>
      <c r="C58" s="364"/>
      <c r="D58" s="980">
        <v>43098</v>
      </c>
      <c r="E58" s="859"/>
      <c r="F58" s="365"/>
      <c r="G58" s="271"/>
      <c r="H58" s="274"/>
      <c r="I58" s="271"/>
      <c r="J58" s="271"/>
      <c r="K58" s="272"/>
      <c r="L58" s="280"/>
    </row>
    <row r="59" spans="1:12" s="137" customFormat="1" ht="28.5" customHeight="1" x14ac:dyDescent="0.2">
      <c r="A59" s="282"/>
      <c r="B59" s="1423"/>
      <c r="C59" s="1423"/>
      <c r="D59" s="1423"/>
      <c r="E59" s="794"/>
      <c r="F59" s="278"/>
      <c r="G59" s="275"/>
      <c r="H59" s="275"/>
      <c r="I59" s="275"/>
      <c r="J59" s="275"/>
      <c r="K59" s="275"/>
      <c r="L59" s="282"/>
    </row>
    <row r="60" spans="1:12" ht="7.5" customHeight="1" x14ac:dyDescent="0.2">
      <c r="A60" s="280"/>
      <c r="B60" s="1423"/>
      <c r="C60" s="1423"/>
      <c r="D60" s="1423"/>
      <c r="E60" s="798"/>
      <c r="F60" s="281"/>
      <c r="G60" s="281"/>
      <c r="H60" s="281"/>
      <c r="I60" s="281"/>
      <c r="J60" s="281"/>
      <c r="K60" s="281"/>
      <c r="L60" s="281"/>
    </row>
  </sheetData>
  <mergeCells count="30">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 ref="H27:J33"/>
    <mergeCell ref="C37:D37"/>
    <mergeCell ref="C41:D41"/>
    <mergeCell ref="C35:D35"/>
    <mergeCell ref="B59:D60"/>
    <mergeCell ref="C42:D42"/>
    <mergeCell ref="C49:D49"/>
    <mergeCell ref="C25:D25"/>
    <mergeCell ref="C36:D36"/>
    <mergeCell ref="C38:D38"/>
    <mergeCell ref="C39:D39"/>
    <mergeCell ref="C29:D29"/>
    <mergeCell ref="C30:D30"/>
    <mergeCell ref="C28:D28"/>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sheetPr>
  <dimension ref="A1:M64"/>
  <sheetViews>
    <sheetView zoomScaleNormal="100" workbookViewId="0"/>
  </sheetViews>
  <sheetFormatPr defaultRowHeight="12.75" x14ac:dyDescent="0.2"/>
  <cols>
    <col min="1" max="1" width="1" style="409" customWidth="1"/>
    <col min="2" max="2" width="2.5703125" style="409" customWidth="1"/>
    <col min="3" max="3" width="1" style="409" customWidth="1"/>
    <col min="4" max="4" width="42.28515625" style="409" customWidth="1"/>
    <col min="5" max="5" width="0.28515625" style="409" customWidth="1"/>
    <col min="6" max="6" width="8" style="409" customWidth="1"/>
    <col min="7" max="7" width="11.28515625" style="409" customWidth="1"/>
    <col min="8" max="8" width="8" style="409" customWidth="1"/>
    <col min="9" max="9" width="13.28515625" style="409" customWidth="1"/>
    <col min="10" max="10" width="11.42578125" style="409" customWidth="1"/>
    <col min="11" max="11" width="2.5703125" style="409" customWidth="1"/>
    <col min="12" max="12" width="1" style="409" customWidth="1"/>
    <col min="13" max="16384" width="9.140625" style="409"/>
  </cols>
  <sheetData>
    <row r="1" spans="1:13" x14ac:dyDescent="0.2">
      <c r="A1" s="404"/>
      <c r="B1" s="575"/>
      <c r="C1" s="1534"/>
      <c r="D1" s="1534"/>
      <c r="E1" s="1000"/>
      <c r="F1" s="408"/>
      <c r="G1" s="408"/>
      <c r="H1" s="1094"/>
      <c r="I1" s="1095" t="s">
        <v>490</v>
      </c>
      <c r="J1" s="1095"/>
      <c r="K1" s="1095"/>
      <c r="L1" s="404"/>
    </row>
    <row r="2" spans="1:13" ht="6" customHeight="1" x14ac:dyDescent="0.2">
      <c r="A2" s="404"/>
      <c r="B2" s="1001"/>
      <c r="C2" s="1002"/>
      <c r="D2" s="1002"/>
      <c r="E2" s="1002"/>
      <c r="F2" s="576"/>
      <c r="G2" s="576"/>
      <c r="H2" s="414"/>
      <c r="I2" s="414"/>
      <c r="J2" s="1535" t="s">
        <v>70</v>
      </c>
      <c r="K2" s="414"/>
      <c r="L2" s="404"/>
    </row>
    <row r="3" spans="1:13" ht="13.5" thickBot="1" x14ac:dyDescent="0.25">
      <c r="A3" s="404"/>
      <c r="B3" s="468"/>
      <c r="C3" s="414"/>
      <c r="D3" s="414"/>
      <c r="E3" s="414"/>
      <c r="F3" s="414"/>
      <c r="G3" s="414"/>
      <c r="H3" s="414"/>
      <c r="I3" s="414"/>
      <c r="J3" s="1536"/>
      <c r="K3" s="752"/>
      <c r="L3" s="404"/>
    </row>
    <row r="4" spans="1:13" ht="15" thickBot="1" x14ac:dyDescent="0.25">
      <c r="A4" s="404"/>
      <c r="B4" s="468"/>
      <c r="C4" s="1537" t="s">
        <v>500</v>
      </c>
      <c r="D4" s="1538"/>
      <c r="E4" s="1538"/>
      <c r="F4" s="1538"/>
      <c r="G4" s="1538"/>
      <c r="H4" s="1538"/>
      <c r="I4" s="1538"/>
      <c r="J4" s="1539"/>
      <c r="K4" s="414"/>
      <c r="L4" s="404"/>
      <c r="M4" s="1004"/>
    </row>
    <row r="5" spans="1:13" ht="7.5" customHeight="1" x14ac:dyDescent="0.2">
      <c r="A5" s="404"/>
      <c r="B5" s="468"/>
      <c r="C5" s="1096" t="s">
        <v>78</v>
      </c>
      <c r="D5" s="414"/>
      <c r="E5" s="414"/>
      <c r="F5" s="414"/>
      <c r="G5" s="414"/>
      <c r="H5" s="414"/>
      <c r="I5" s="414"/>
      <c r="J5" s="752"/>
      <c r="K5" s="414"/>
      <c r="L5" s="404"/>
      <c r="M5" s="1004"/>
    </row>
    <row r="6" spans="1:13" s="418" customFormat="1" ht="22.5" customHeight="1" x14ac:dyDescent="0.2">
      <c r="A6" s="416"/>
      <c r="B6" s="569"/>
      <c r="C6" s="1540">
        <v>2015</v>
      </c>
      <c r="D6" s="1541"/>
      <c r="E6" s="578"/>
      <c r="F6" s="1544" t="s">
        <v>385</v>
      </c>
      <c r="G6" s="1544"/>
      <c r="H6" s="1545" t="s">
        <v>435</v>
      </c>
      <c r="I6" s="1544"/>
      <c r="J6" s="1546" t="s">
        <v>436</v>
      </c>
      <c r="K6" s="412"/>
      <c r="L6" s="416"/>
      <c r="M6" s="1004"/>
    </row>
    <row r="7" spans="1:13" s="418" customFormat="1" ht="32.25" customHeight="1" x14ac:dyDescent="0.2">
      <c r="A7" s="416"/>
      <c r="B7" s="569"/>
      <c r="C7" s="1542"/>
      <c r="D7" s="1543"/>
      <c r="E7" s="578"/>
      <c r="F7" s="1005" t="s">
        <v>437</v>
      </c>
      <c r="G7" s="1005" t="s">
        <v>438</v>
      </c>
      <c r="H7" s="1006" t="s">
        <v>437</v>
      </c>
      <c r="I7" s="1007" t="s">
        <v>439</v>
      </c>
      <c r="J7" s="1547"/>
      <c r="K7" s="412"/>
      <c r="L7" s="416"/>
      <c r="M7" s="1004"/>
    </row>
    <row r="8" spans="1:13" s="418" customFormat="1" ht="18.75" customHeight="1" x14ac:dyDescent="0.2">
      <c r="A8" s="416"/>
      <c r="B8" s="569"/>
      <c r="C8" s="1531" t="s">
        <v>68</v>
      </c>
      <c r="D8" s="1531"/>
      <c r="E8" s="1008"/>
      <c r="F8" s="1009">
        <v>45317</v>
      </c>
      <c r="G8" s="1010">
        <v>18.317744165177814</v>
      </c>
      <c r="H8" s="1011">
        <v>881024</v>
      </c>
      <c r="I8" s="1012">
        <v>32.781776061546203</v>
      </c>
      <c r="J8" s="1012">
        <v>28.724645412612386</v>
      </c>
      <c r="K8" s="838"/>
      <c r="L8" s="416"/>
    </row>
    <row r="9" spans="1:13" s="418" customFormat="1" ht="17.25" customHeight="1" x14ac:dyDescent="0.2">
      <c r="A9" s="416"/>
      <c r="B9" s="569"/>
      <c r="C9" s="1109" t="s">
        <v>352</v>
      </c>
      <c r="D9" s="1110"/>
      <c r="E9" s="1110"/>
      <c r="F9" s="1111">
        <v>1415</v>
      </c>
      <c r="G9" s="1112">
        <v>11.416814587703728</v>
      </c>
      <c r="H9" s="1113">
        <v>8093</v>
      </c>
      <c r="I9" s="1114">
        <v>13.273305779702158</v>
      </c>
      <c r="J9" s="1114">
        <v>23.113554924008366</v>
      </c>
      <c r="K9" s="1115"/>
      <c r="L9" s="416"/>
    </row>
    <row r="10" spans="1:13" s="841" customFormat="1" ht="17.25" customHeight="1" x14ac:dyDescent="0.2">
      <c r="A10" s="839"/>
      <c r="B10" s="840"/>
      <c r="C10" s="1109" t="s">
        <v>353</v>
      </c>
      <c r="D10" s="1116"/>
      <c r="E10" s="1116"/>
      <c r="F10" s="1111">
        <v>164</v>
      </c>
      <c r="G10" s="1112">
        <v>30.483271375464682</v>
      </c>
      <c r="H10" s="1113">
        <v>3300</v>
      </c>
      <c r="I10" s="1114">
        <v>38.919683924991155</v>
      </c>
      <c r="J10" s="1114">
        <v>24.583333333333247</v>
      </c>
      <c r="K10" s="1053"/>
      <c r="L10" s="839"/>
    </row>
    <row r="11" spans="1:13" s="841" customFormat="1" ht="17.25" customHeight="1" x14ac:dyDescent="0.2">
      <c r="A11" s="839"/>
      <c r="B11" s="840"/>
      <c r="C11" s="1109" t="s">
        <v>354</v>
      </c>
      <c r="D11" s="1116"/>
      <c r="E11" s="1116"/>
      <c r="F11" s="1111">
        <v>6634</v>
      </c>
      <c r="G11" s="1112">
        <v>21.226083061368143</v>
      </c>
      <c r="H11" s="1113">
        <v>198406</v>
      </c>
      <c r="I11" s="1114">
        <v>33.168388004908238</v>
      </c>
      <c r="J11" s="1114">
        <v>28.168039273005903</v>
      </c>
      <c r="K11" s="1053"/>
      <c r="L11" s="839"/>
    </row>
    <row r="12" spans="1:13" s="418" customFormat="1" ht="24" customHeight="1" x14ac:dyDescent="0.2">
      <c r="A12" s="416"/>
      <c r="B12" s="569"/>
      <c r="C12" s="1117"/>
      <c r="D12" s="1118" t="s">
        <v>440</v>
      </c>
      <c r="E12" s="1118"/>
      <c r="F12" s="1119">
        <v>1154</v>
      </c>
      <c r="G12" s="1120">
        <v>20.79653991710218</v>
      </c>
      <c r="H12" s="1121">
        <v>32662</v>
      </c>
      <c r="I12" s="1122">
        <v>36.49263153190396</v>
      </c>
      <c r="J12" s="1122">
        <v>20.197140407813308</v>
      </c>
      <c r="K12" s="1115"/>
      <c r="L12" s="416"/>
    </row>
    <row r="13" spans="1:13" s="418" customFormat="1" ht="24" customHeight="1" x14ac:dyDescent="0.2">
      <c r="A13" s="416"/>
      <c r="B13" s="569"/>
      <c r="C13" s="1117"/>
      <c r="D13" s="1118" t="s">
        <v>441</v>
      </c>
      <c r="E13" s="1118"/>
      <c r="F13" s="1119">
        <v>928</v>
      </c>
      <c r="G13" s="1120">
        <v>12.85852847443536</v>
      </c>
      <c r="H13" s="1121">
        <v>21907</v>
      </c>
      <c r="I13" s="1122">
        <v>12.930815679654344</v>
      </c>
      <c r="J13" s="1122">
        <v>25.995800429086756</v>
      </c>
      <c r="K13" s="1115"/>
      <c r="L13" s="416"/>
    </row>
    <row r="14" spans="1:13" s="418" customFormat="1" ht="18" customHeight="1" x14ac:dyDescent="0.2">
      <c r="A14" s="416"/>
      <c r="B14" s="569"/>
      <c r="C14" s="1117"/>
      <c r="D14" s="1118" t="s">
        <v>442</v>
      </c>
      <c r="E14" s="1118"/>
      <c r="F14" s="1119">
        <v>315</v>
      </c>
      <c r="G14" s="1120">
        <v>21.472392638036812</v>
      </c>
      <c r="H14" s="1121">
        <v>10108</v>
      </c>
      <c r="I14" s="1122">
        <v>43.744319903059683</v>
      </c>
      <c r="J14" s="1122">
        <v>32.076177285318579</v>
      </c>
      <c r="K14" s="1115"/>
      <c r="L14" s="416"/>
    </row>
    <row r="15" spans="1:13" s="418" customFormat="1" ht="24" customHeight="1" x14ac:dyDescent="0.2">
      <c r="A15" s="416"/>
      <c r="B15" s="569"/>
      <c r="C15" s="1117"/>
      <c r="D15" s="1118" t="s">
        <v>443</v>
      </c>
      <c r="E15" s="1118"/>
      <c r="F15" s="1119">
        <v>218</v>
      </c>
      <c r="G15" s="1120">
        <v>46.581196581196579</v>
      </c>
      <c r="H15" s="1121">
        <v>8257</v>
      </c>
      <c r="I15" s="1122">
        <v>61.426871001339087</v>
      </c>
      <c r="J15" s="1122">
        <v>32.409834080174384</v>
      </c>
      <c r="K15" s="1115"/>
      <c r="L15" s="416"/>
    </row>
    <row r="16" spans="1:13" s="418" customFormat="1" ht="17.25" customHeight="1" x14ac:dyDescent="0.2">
      <c r="A16" s="416"/>
      <c r="B16" s="569"/>
      <c r="C16" s="1117"/>
      <c r="D16" s="1118" t="s">
        <v>396</v>
      </c>
      <c r="E16" s="1118"/>
      <c r="F16" s="1119">
        <v>59</v>
      </c>
      <c r="G16" s="1120">
        <v>65.555555555555557</v>
      </c>
      <c r="H16" s="1121">
        <v>4616</v>
      </c>
      <c r="I16" s="1122">
        <v>69.403097278604719</v>
      </c>
      <c r="J16" s="1122">
        <v>38.040727902946067</v>
      </c>
      <c r="K16" s="1115"/>
      <c r="L16" s="416"/>
    </row>
    <row r="17" spans="1:12" s="418" customFormat="1" ht="17.25" customHeight="1" x14ac:dyDescent="0.2">
      <c r="A17" s="416"/>
      <c r="B17" s="569"/>
      <c r="C17" s="1117"/>
      <c r="D17" s="1118" t="s">
        <v>397</v>
      </c>
      <c r="E17" s="1118"/>
      <c r="F17" s="1119">
        <v>291</v>
      </c>
      <c r="G17" s="1120">
        <v>41.630901287553648</v>
      </c>
      <c r="H17" s="1121">
        <v>13210</v>
      </c>
      <c r="I17" s="1122">
        <v>53.518616051533442</v>
      </c>
      <c r="J17" s="1122">
        <v>26.97411052233161</v>
      </c>
      <c r="K17" s="1115"/>
      <c r="L17" s="416"/>
    </row>
    <row r="18" spans="1:12" s="418" customFormat="1" ht="17.25" customHeight="1" x14ac:dyDescent="0.2">
      <c r="A18" s="416"/>
      <c r="B18" s="569"/>
      <c r="C18" s="1117"/>
      <c r="D18" s="1118" t="s">
        <v>398</v>
      </c>
      <c r="E18" s="1118"/>
      <c r="F18" s="1119">
        <v>471</v>
      </c>
      <c r="G18" s="1120">
        <v>24.685534591194969</v>
      </c>
      <c r="H18" s="1121">
        <v>11013</v>
      </c>
      <c r="I18" s="1122">
        <v>31.24166690306658</v>
      </c>
      <c r="J18" s="1122">
        <v>24.066830109870139</v>
      </c>
      <c r="K18" s="1115"/>
      <c r="L18" s="416"/>
    </row>
    <row r="19" spans="1:12" s="418" customFormat="1" ht="17.25" customHeight="1" x14ac:dyDescent="0.2">
      <c r="A19" s="416"/>
      <c r="B19" s="569"/>
      <c r="C19" s="1117"/>
      <c r="D19" s="1118" t="s">
        <v>444</v>
      </c>
      <c r="E19" s="1118"/>
      <c r="F19" s="1119">
        <v>1363</v>
      </c>
      <c r="G19" s="1120">
        <v>24.369747899159663</v>
      </c>
      <c r="H19" s="1121">
        <v>26553</v>
      </c>
      <c r="I19" s="1122">
        <v>34.632390343154519</v>
      </c>
      <c r="J19" s="1122">
        <v>28.278047678228685</v>
      </c>
      <c r="K19" s="1115"/>
      <c r="L19" s="416"/>
    </row>
    <row r="20" spans="1:12" s="418" customFormat="1" ht="36.75" customHeight="1" x14ac:dyDescent="0.2">
      <c r="A20" s="416"/>
      <c r="B20" s="569"/>
      <c r="C20" s="1117"/>
      <c r="D20" s="1118" t="s">
        <v>445</v>
      </c>
      <c r="E20" s="1118"/>
      <c r="F20" s="1119">
        <v>803</v>
      </c>
      <c r="G20" s="1120">
        <v>30.683989300726022</v>
      </c>
      <c r="H20" s="1121">
        <v>29893</v>
      </c>
      <c r="I20" s="1122">
        <v>45.182207040401444</v>
      </c>
      <c r="J20" s="1122">
        <v>28.998260462315535</v>
      </c>
      <c r="K20" s="1115"/>
      <c r="L20" s="416"/>
    </row>
    <row r="21" spans="1:12" s="418" customFormat="1" ht="23.25" customHeight="1" x14ac:dyDescent="0.2">
      <c r="A21" s="416"/>
      <c r="B21" s="569"/>
      <c r="C21" s="1117"/>
      <c r="D21" s="1118" t="s">
        <v>446</v>
      </c>
      <c r="E21" s="1118"/>
      <c r="F21" s="1119">
        <v>188</v>
      </c>
      <c r="G21" s="1120">
        <v>41.409691629955944</v>
      </c>
      <c r="H21" s="1121">
        <v>21970</v>
      </c>
      <c r="I21" s="1122">
        <v>68.934140754918261</v>
      </c>
      <c r="J21" s="1122">
        <v>41.580109239872449</v>
      </c>
      <c r="K21" s="1115"/>
      <c r="L21" s="416"/>
    </row>
    <row r="22" spans="1:12" s="418" customFormat="1" ht="18" customHeight="1" x14ac:dyDescent="0.2">
      <c r="A22" s="416"/>
      <c r="B22" s="569"/>
      <c r="C22" s="1117"/>
      <c r="D22" s="1123" t="s">
        <v>447</v>
      </c>
      <c r="E22" s="1118"/>
      <c r="F22" s="1119">
        <v>844</v>
      </c>
      <c r="G22" s="1120">
        <v>16.2557781201849</v>
      </c>
      <c r="H22" s="1121">
        <v>18217</v>
      </c>
      <c r="I22" s="1122">
        <v>29.659237068754983</v>
      </c>
      <c r="J22" s="1122">
        <v>24.126145907668956</v>
      </c>
      <c r="K22" s="1115"/>
      <c r="L22" s="416"/>
    </row>
    <row r="23" spans="1:12" s="844" customFormat="1" ht="18" customHeight="1" x14ac:dyDescent="0.2">
      <c r="A23" s="842"/>
      <c r="B23" s="843"/>
      <c r="C23" s="1109" t="s">
        <v>448</v>
      </c>
      <c r="D23" s="1118"/>
      <c r="E23" s="1118"/>
      <c r="F23" s="1124">
        <v>100</v>
      </c>
      <c r="G23" s="1125">
        <v>52.356020942408378</v>
      </c>
      <c r="H23" s="1113">
        <v>5441</v>
      </c>
      <c r="I23" s="1114">
        <v>81.500898741761532</v>
      </c>
      <c r="J23" s="1114">
        <v>31.59639772100698</v>
      </c>
      <c r="K23" s="1115"/>
      <c r="L23" s="842"/>
    </row>
    <row r="24" spans="1:12" s="844" customFormat="1" ht="18" customHeight="1" x14ac:dyDescent="0.2">
      <c r="A24" s="842"/>
      <c r="B24" s="843"/>
      <c r="C24" s="1109" t="s">
        <v>355</v>
      </c>
      <c r="D24" s="1118"/>
      <c r="E24" s="1118"/>
      <c r="F24" s="1124">
        <v>282</v>
      </c>
      <c r="G24" s="1125">
        <v>47.959183673469383</v>
      </c>
      <c r="H24" s="1113">
        <v>11510</v>
      </c>
      <c r="I24" s="1114">
        <v>54.42337699181995</v>
      </c>
      <c r="J24" s="1114">
        <v>26.54526498696794</v>
      </c>
      <c r="K24" s="1115"/>
      <c r="L24" s="842"/>
    </row>
    <row r="25" spans="1:12" s="844" customFormat="1" ht="18" customHeight="1" x14ac:dyDescent="0.2">
      <c r="A25" s="842"/>
      <c r="B25" s="843"/>
      <c r="C25" s="1109" t="s">
        <v>356</v>
      </c>
      <c r="D25" s="1118"/>
      <c r="E25" s="1118"/>
      <c r="F25" s="1124">
        <v>3783</v>
      </c>
      <c r="G25" s="1125">
        <v>15.18362432269717</v>
      </c>
      <c r="H25" s="1113">
        <v>44246</v>
      </c>
      <c r="I25" s="1114">
        <v>22.479639480355846</v>
      </c>
      <c r="J25" s="1114">
        <v>24.274216878361358</v>
      </c>
      <c r="K25" s="1115"/>
      <c r="L25" s="842"/>
    </row>
    <row r="26" spans="1:12" s="844" customFormat="1" ht="18" customHeight="1" x14ac:dyDescent="0.2">
      <c r="A26" s="842"/>
      <c r="B26" s="843"/>
      <c r="C26" s="1126" t="s">
        <v>357</v>
      </c>
      <c r="D26" s="1123"/>
      <c r="E26" s="1123"/>
      <c r="F26" s="1124">
        <v>11492</v>
      </c>
      <c r="G26" s="1125">
        <v>17.153518919322337</v>
      </c>
      <c r="H26" s="1113">
        <v>184933</v>
      </c>
      <c r="I26" s="1114">
        <v>35.554124330715474</v>
      </c>
      <c r="J26" s="1114">
        <v>30.780839547295233</v>
      </c>
      <c r="K26" s="1115"/>
      <c r="L26" s="842"/>
    </row>
    <row r="27" spans="1:12" s="844" customFormat="1" ht="22.5" customHeight="1" x14ac:dyDescent="0.2">
      <c r="A27" s="842"/>
      <c r="B27" s="843"/>
      <c r="C27" s="1127"/>
      <c r="D27" s="1123" t="s">
        <v>449</v>
      </c>
      <c r="E27" s="1123"/>
      <c r="F27" s="1128">
        <v>1932</v>
      </c>
      <c r="G27" s="1129">
        <v>17.463617463617464</v>
      </c>
      <c r="H27" s="1121">
        <v>15893</v>
      </c>
      <c r="I27" s="1122">
        <v>24.055154459731494</v>
      </c>
      <c r="J27" s="1122">
        <v>26.655823318441936</v>
      </c>
      <c r="K27" s="1115"/>
      <c r="L27" s="842"/>
    </row>
    <row r="28" spans="1:12" s="844" customFormat="1" ht="17.25" customHeight="1" x14ac:dyDescent="0.2">
      <c r="A28" s="842"/>
      <c r="B28" s="843"/>
      <c r="C28" s="1127"/>
      <c r="D28" s="1123" t="s">
        <v>450</v>
      </c>
      <c r="E28" s="1123"/>
      <c r="F28" s="1128">
        <v>3909</v>
      </c>
      <c r="G28" s="1129">
        <v>20.720911741319906</v>
      </c>
      <c r="H28" s="1121">
        <v>46035</v>
      </c>
      <c r="I28" s="1122">
        <v>28.231246627091206</v>
      </c>
      <c r="J28" s="1122">
        <v>25.448941023134406</v>
      </c>
      <c r="K28" s="1115"/>
      <c r="L28" s="842"/>
    </row>
    <row r="29" spans="1:12" s="844" customFormat="1" ht="17.25" customHeight="1" x14ac:dyDescent="0.2">
      <c r="A29" s="842"/>
      <c r="B29" s="843"/>
      <c r="C29" s="1127"/>
      <c r="D29" s="1123" t="s">
        <v>451</v>
      </c>
      <c r="E29" s="1123"/>
      <c r="F29" s="1128">
        <v>5651</v>
      </c>
      <c r="G29" s="1129">
        <v>15.24536649850271</v>
      </c>
      <c r="H29" s="1121">
        <v>123005</v>
      </c>
      <c r="I29" s="1122">
        <v>42.268016439184635</v>
      </c>
      <c r="J29" s="1122">
        <v>33.30929637006593</v>
      </c>
      <c r="K29" s="1115"/>
      <c r="L29" s="842"/>
    </row>
    <row r="30" spans="1:12" s="844" customFormat="1" ht="17.25" customHeight="1" x14ac:dyDescent="0.2">
      <c r="A30" s="842"/>
      <c r="B30" s="843"/>
      <c r="C30" s="1126" t="s">
        <v>358</v>
      </c>
      <c r="D30" s="1130"/>
      <c r="E30" s="1130"/>
      <c r="F30" s="1124">
        <v>1856</v>
      </c>
      <c r="G30" s="1125">
        <v>20.751341681574239</v>
      </c>
      <c r="H30" s="1113">
        <v>59926</v>
      </c>
      <c r="I30" s="1114">
        <v>44.786069279922273</v>
      </c>
      <c r="J30" s="1114">
        <v>33.255431699095389</v>
      </c>
      <c r="K30" s="1115"/>
      <c r="L30" s="842"/>
    </row>
    <row r="31" spans="1:12" s="844" customFormat="1" ht="17.25" customHeight="1" x14ac:dyDescent="0.2">
      <c r="A31" s="842"/>
      <c r="B31" s="843"/>
      <c r="C31" s="1126" t="s">
        <v>359</v>
      </c>
      <c r="D31" s="1131"/>
      <c r="E31" s="1131"/>
      <c r="F31" s="1124">
        <v>3343</v>
      </c>
      <c r="G31" s="1125">
        <v>11.150767178118747</v>
      </c>
      <c r="H31" s="1113">
        <v>45847</v>
      </c>
      <c r="I31" s="1114">
        <v>22.708226017355472</v>
      </c>
      <c r="J31" s="1114">
        <v>27.164372805199875</v>
      </c>
      <c r="K31" s="1115"/>
      <c r="L31" s="842"/>
    </row>
    <row r="32" spans="1:12" s="844" customFormat="1" ht="17.25" customHeight="1" x14ac:dyDescent="0.2">
      <c r="A32" s="842"/>
      <c r="B32" s="843"/>
      <c r="C32" s="1126" t="s">
        <v>452</v>
      </c>
      <c r="D32" s="1131"/>
      <c r="E32" s="1131"/>
      <c r="F32" s="1124">
        <v>1018</v>
      </c>
      <c r="G32" s="1125">
        <v>25.399201596806385</v>
      </c>
      <c r="H32" s="1113">
        <v>29639</v>
      </c>
      <c r="I32" s="1114">
        <v>41.03192402469751</v>
      </c>
      <c r="J32" s="1114">
        <v>31.333681973076153</v>
      </c>
      <c r="K32" s="1115"/>
      <c r="L32" s="842"/>
    </row>
    <row r="33" spans="1:13" s="844" customFormat="1" ht="17.25" customHeight="1" x14ac:dyDescent="0.2">
      <c r="A33" s="842"/>
      <c r="B33" s="843"/>
      <c r="C33" s="1126" t="s">
        <v>360</v>
      </c>
      <c r="D33" s="1132"/>
      <c r="E33" s="1132"/>
      <c r="F33" s="1124">
        <v>986</v>
      </c>
      <c r="G33" s="1125">
        <v>31.816715069377217</v>
      </c>
      <c r="H33" s="1113">
        <v>59588</v>
      </c>
      <c r="I33" s="1114">
        <v>75.146287328490715</v>
      </c>
      <c r="J33" s="1114">
        <v>29.250738403705267</v>
      </c>
      <c r="K33" s="1115"/>
      <c r="L33" s="842">
        <v>607</v>
      </c>
    </row>
    <row r="34" spans="1:13" s="844" customFormat="1" ht="17.25" customHeight="1" x14ac:dyDescent="0.2">
      <c r="A34" s="842"/>
      <c r="B34" s="843"/>
      <c r="C34" s="1126" t="s">
        <v>361</v>
      </c>
      <c r="D34" s="1133"/>
      <c r="E34" s="1133"/>
      <c r="F34" s="1124">
        <v>705</v>
      </c>
      <c r="G34" s="1125">
        <v>12.591534202536167</v>
      </c>
      <c r="H34" s="1113">
        <v>3063</v>
      </c>
      <c r="I34" s="1114">
        <v>14.874708624708624</v>
      </c>
      <c r="J34" s="1114">
        <v>26.413320274240935</v>
      </c>
      <c r="K34" s="1115"/>
      <c r="L34" s="842"/>
    </row>
    <row r="35" spans="1:13" s="844" customFormat="1" ht="17.25" customHeight="1" x14ac:dyDescent="0.2">
      <c r="A35" s="842"/>
      <c r="B35" s="843"/>
      <c r="C35" s="1109" t="s">
        <v>453</v>
      </c>
      <c r="D35" s="1134"/>
      <c r="E35" s="1134"/>
      <c r="F35" s="1124">
        <v>5355</v>
      </c>
      <c r="G35" s="1125">
        <v>28.351334180432019</v>
      </c>
      <c r="H35" s="1113">
        <v>43173</v>
      </c>
      <c r="I35" s="1114">
        <v>35.368860852824312</v>
      </c>
      <c r="J35" s="1114">
        <v>32.199939777175665</v>
      </c>
      <c r="K35" s="1115"/>
      <c r="L35" s="842"/>
    </row>
    <row r="36" spans="1:13" s="844" customFormat="1" ht="17.25" customHeight="1" x14ac:dyDescent="0.2">
      <c r="A36" s="842"/>
      <c r="B36" s="843"/>
      <c r="C36" s="1109" t="s">
        <v>454</v>
      </c>
      <c r="D36" s="1135"/>
      <c r="E36" s="1135"/>
      <c r="F36" s="1124">
        <v>1416</v>
      </c>
      <c r="G36" s="1125">
        <v>21.223021582733814</v>
      </c>
      <c r="H36" s="1113">
        <v>67427</v>
      </c>
      <c r="I36" s="1114">
        <v>26.836510103442375</v>
      </c>
      <c r="J36" s="1114">
        <v>29.070283417622026</v>
      </c>
      <c r="K36" s="1115"/>
      <c r="L36" s="842"/>
    </row>
    <row r="37" spans="1:13" s="844" customFormat="1" ht="17.25" customHeight="1" x14ac:dyDescent="0.2">
      <c r="A37" s="842"/>
      <c r="B37" s="843"/>
      <c r="C37" s="1109" t="s">
        <v>455</v>
      </c>
      <c r="D37" s="1136"/>
      <c r="E37" s="1135"/>
      <c r="F37" s="1124">
        <v>175</v>
      </c>
      <c r="G37" s="1125">
        <v>29.36241610738255</v>
      </c>
      <c r="H37" s="1113">
        <v>2812</v>
      </c>
      <c r="I37" s="1114">
        <v>26.202012672381663</v>
      </c>
      <c r="J37" s="1114">
        <v>50.698790896159338</v>
      </c>
      <c r="K37" s="1115"/>
      <c r="L37" s="842"/>
      <c r="M37" s="1013"/>
    </row>
    <row r="38" spans="1:13" s="844" customFormat="1" ht="17.25" customHeight="1" x14ac:dyDescent="0.2">
      <c r="A38" s="842"/>
      <c r="B38" s="843"/>
      <c r="C38" s="1126" t="s">
        <v>362</v>
      </c>
      <c r="D38" s="1118"/>
      <c r="E38" s="1118"/>
      <c r="F38" s="1124">
        <v>912</v>
      </c>
      <c r="G38" s="1125">
        <v>26.327944572748269</v>
      </c>
      <c r="H38" s="1113">
        <v>15326</v>
      </c>
      <c r="I38" s="1114">
        <v>28.541100227196541</v>
      </c>
      <c r="J38" s="1114">
        <v>23.708795510896273</v>
      </c>
      <c r="K38" s="1115"/>
      <c r="L38" s="842"/>
      <c r="M38" s="1013"/>
    </row>
    <row r="39" spans="1:13" s="844" customFormat="1" ht="17.25" customHeight="1" x14ac:dyDescent="0.2">
      <c r="A39" s="842"/>
      <c r="B39" s="843"/>
      <c r="C39" s="1126" t="s">
        <v>363</v>
      </c>
      <c r="D39" s="1118"/>
      <c r="E39" s="1118"/>
      <c r="F39" s="1124">
        <v>3358</v>
      </c>
      <c r="G39" s="1125">
        <v>24.130497269330267</v>
      </c>
      <c r="H39" s="1113">
        <v>78515</v>
      </c>
      <c r="I39" s="1114">
        <v>32.825643426927769</v>
      </c>
      <c r="J39" s="1114">
        <v>23.710195504043696</v>
      </c>
      <c r="K39" s="1115"/>
      <c r="L39" s="842"/>
      <c r="M39" s="1013"/>
    </row>
    <row r="40" spans="1:13" s="844" customFormat="1" ht="17.25" customHeight="1" x14ac:dyDescent="0.2">
      <c r="A40" s="842"/>
      <c r="B40" s="843"/>
      <c r="C40" s="1126" t="s">
        <v>456</v>
      </c>
      <c r="D40" s="1110"/>
      <c r="E40" s="1110"/>
      <c r="F40" s="1124">
        <v>402</v>
      </c>
      <c r="G40" s="1125">
        <v>14.602252088630586</v>
      </c>
      <c r="H40" s="1113">
        <v>4912</v>
      </c>
      <c r="I40" s="1114">
        <v>22.494962447334675</v>
      </c>
      <c r="J40" s="1114">
        <v>21.812092833876253</v>
      </c>
      <c r="K40" s="1115"/>
      <c r="L40" s="842"/>
      <c r="M40" s="1013"/>
    </row>
    <row r="41" spans="1:13" s="844" customFormat="1" ht="17.25" customHeight="1" x14ac:dyDescent="0.2">
      <c r="A41" s="842"/>
      <c r="B41" s="843"/>
      <c r="C41" s="1126" t="s">
        <v>364</v>
      </c>
      <c r="D41" s="1110"/>
      <c r="E41" s="1110"/>
      <c r="F41" s="1124">
        <v>1920</v>
      </c>
      <c r="G41" s="1125">
        <v>15.253833320092159</v>
      </c>
      <c r="H41" s="1113">
        <v>14859</v>
      </c>
      <c r="I41" s="1114">
        <v>21.713525835866264</v>
      </c>
      <c r="J41" s="1114">
        <v>26.275725149740893</v>
      </c>
      <c r="K41" s="1115"/>
      <c r="L41" s="842"/>
      <c r="M41" s="1013"/>
    </row>
    <row r="42" spans="1:13" s="582" customFormat="1" ht="17.25" customHeight="1" x14ac:dyDescent="0.2">
      <c r="A42" s="842"/>
      <c r="B42" s="843"/>
      <c r="C42" s="1126" t="s">
        <v>399</v>
      </c>
      <c r="D42" s="1110"/>
      <c r="E42" s="1110"/>
      <c r="F42" s="1137">
        <v>1</v>
      </c>
      <c r="G42" s="1125">
        <v>7.6923076923076925</v>
      </c>
      <c r="H42" s="1113">
        <v>8</v>
      </c>
      <c r="I42" s="1114">
        <v>8.791208791208792</v>
      </c>
      <c r="J42" s="1114">
        <v>8.625</v>
      </c>
      <c r="K42" s="1115"/>
      <c r="L42" s="842"/>
      <c r="M42" s="1014"/>
    </row>
    <row r="43" spans="1:13" ht="39" customHeight="1" x14ac:dyDescent="0.2">
      <c r="A43" s="404"/>
      <c r="B43" s="468"/>
      <c r="C43" s="1532" t="s">
        <v>457</v>
      </c>
      <c r="D43" s="1532"/>
      <c r="E43" s="1532"/>
      <c r="F43" s="1532"/>
      <c r="G43" s="1532"/>
      <c r="H43" s="1532"/>
      <c r="I43" s="1532"/>
      <c r="J43" s="1532"/>
      <c r="K43" s="1532"/>
      <c r="L43" s="151"/>
      <c r="M43" s="152"/>
    </row>
    <row r="44" spans="1:13" s="435" customFormat="1" ht="13.5" customHeight="1" x14ac:dyDescent="0.2">
      <c r="A44" s="580"/>
      <c r="B44" s="581"/>
      <c r="C44" s="1138" t="s">
        <v>467</v>
      </c>
      <c r="D44" s="1139"/>
      <c r="E44" s="1139"/>
      <c r="F44" s="1140"/>
      <c r="G44" s="1140"/>
      <c r="H44" s="1140"/>
      <c r="I44" s="1140"/>
      <c r="J44" s="1141"/>
      <c r="K44" s="1139"/>
      <c r="L44" s="580"/>
      <c r="M44" s="586"/>
    </row>
    <row r="45" spans="1:13" s="435" customFormat="1" ht="13.5" customHeight="1" x14ac:dyDescent="0.2">
      <c r="A45" s="432"/>
      <c r="B45" s="585">
        <v>12</v>
      </c>
      <c r="C45" s="1533">
        <v>43070</v>
      </c>
      <c r="D45" s="1533"/>
      <c r="E45" s="999"/>
      <c r="F45" s="151"/>
      <c r="G45" s="151"/>
      <c r="H45" s="151"/>
      <c r="I45" s="151"/>
      <c r="J45" s="151"/>
      <c r="K45" s="584"/>
      <c r="L45" s="432"/>
      <c r="M45" s="586"/>
    </row>
    <row r="46" spans="1:13" x14ac:dyDescent="0.2">
      <c r="A46" s="586"/>
      <c r="B46" s="587"/>
      <c r="C46" s="588"/>
      <c r="D46" s="152"/>
      <c r="E46" s="152"/>
      <c r="F46" s="152"/>
      <c r="G46" s="152"/>
      <c r="H46" s="152"/>
      <c r="I46" s="152"/>
      <c r="J46" s="152"/>
      <c r="K46" s="589"/>
      <c r="L46" s="586"/>
      <c r="M46" s="1015"/>
    </row>
    <row r="47" spans="1:13" x14ac:dyDescent="0.2">
      <c r="A47" s="431"/>
      <c r="B47" s="431"/>
      <c r="C47" s="431"/>
      <c r="D47" s="431"/>
      <c r="E47" s="431"/>
      <c r="F47" s="1016"/>
      <c r="G47" s="1016"/>
      <c r="H47" s="1016"/>
      <c r="I47" s="1016"/>
      <c r="J47" s="1017"/>
      <c r="K47" s="1015"/>
      <c r="L47" s="1018"/>
      <c r="M47" s="1015"/>
    </row>
    <row r="48" spans="1:13" x14ac:dyDescent="0.2">
      <c r="J48" s="1015"/>
      <c r="K48" s="1015"/>
      <c r="L48" s="1015"/>
      <c r="M48" s="1015"/>
    </row>
    <row r="49" spans="7:13" x14ac:dyDescent="0.2">
      <c r="J49" s="1015"/>
      <c r="K49" s="1015"/>
      <c r="L49" s="1015"/>
      <c r="M49" s="1015"/>
    </row>
    <row r="50" spans="7:13" x14ac:dyDescent="0.2">
      <c r="J50" s="1015"/>
      <c r="K50" s="1015"/>
      <c r="L50" s="1015"/>
      <c r="M50" s="1015"/>
    </row>
    <row r="51" spans="7:13" x14ac:dyDescent="0.2">
      <c r="J51" s="1015"/>
      <c r="K51" s="1015"/>
      <c r="L51" s="1015"/>
      <c r="M51" s="1015"/>
    </row>
    <row r="52" spans="7:13" x14ac:dyDescent="0.2">
      <c r="J52" s="1015"/>
      <c r="K52" s="1015"/>
      <c r="L52" s="1015"/>
      <c r="M52" s="1015"/>
    </row>
    <row r="53" spans="7:13" x14ac:dyDescent="0.2">
      <c r="J53" s="1015"/>
      <c r="K53" s="1015"/>
      <c r="L53" s="1015"/>
      <c r="M53" s="1015"/>
    </row>
    <row r="54" spans="7:13" x14ac:dyDescent="0.2">
      <c r="J54" s="1019"/>
      <c r="K54" s="1015"/>
      <c r="L54" s="1015"/>
      <c r="M54" s="1015"/>
    </row>
    <row r="55" spans="7:13" x14ac:dyDescent="0.2">
      <c r="J55" s="1015"/>
      <c r="K55" s="1015"/>
      <c r="L55" s="1015"/>
      <c r="M55" s="1015"/>
    </row>
    <row r="56" spans="7:13" x14ac:dyDescent="0.2">
      <c r="J56" s="1015"/>
      <c r="K56" s="1015"/>
      <c r="L56" s="1015"/>
      <c r="M56" s="1015"/>
    </row>
    <row r="57" spans="7:13" x14ac:dyDescent="0.2">
      <c r="J57" s="1015"/>
      <c r="K57" s="1015"/>
      <c r="L57" s="1015"/>
      <c r="M57" s="1015"/>
    </row>
    <row r="58" spans="7:13" x14ac:dyDescent="0.2">
      <c r="J58" s="1015"/>
      <c r="K58" s="1015"/>
      <c r="L58" s="1015"/>
    </row>
    <row r="64" spans="7:13" x14ac:dyDescent="0.2">
      <c r="G64" s="414"/>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pageSetUpPr fitToPage="1"/>
  </sheetPr>
  <dimension ref="A1:Y63"/>
  <sheetViews>
    <sheetView zoomScaleNormal="100" workbookViewId="0"/>
  </sheetViews>
  <sheetFormatPr defaultRowHeight="12.75" x14ac:dyDescent="0.2"/>
  <cols>
    <col min="1" max="1" width="1" style="173" customWidth="1"/>
    <col min="2" max="2" width="2.5703125" style="173" customWidth="1"/>
    <col min="3" max="3" width="2.42578125" style="173" customWidth="1"/>
    <col min="4" max="4" width="21.42578125" style="173" customWidth="1"/>
    <col min="5" max="5" width="0.28515625" style="173" customWidth="1"/>
    <col min="6" max="9" width="4.42578125" style="173" customWidth="1"/>
    <col min="10" max="10" width="4.7109375" style="173" customWidth="1"/>
    <col min="11" max="13" width="4.42578125" style="173" customWidth="1"/>
    <col min="14" max="14" width="4.5703125" style="173" customWidth="1"/>
    <col min="15" max="15" width="4.42578125" style="173" customWidth="1"/>
    <col min="16" max="16" width="4.85546875" style="173" customWidth="1"/>
    <col min="17" max="23" width="4.42578125" style="173" customWidth="1"/>
    <col min="24" max="24" width="2.5703125" style="173" customWidth="1"/>
    <col min="25" max="25" width="1" style="173" customWidth="1"/>
    <col min="26" max="16384" width="9.140625" style="173"/>
  </cols>
  <sheetData>
    <row r="1" spans="1:25" ht="13.5" customHeight="1" x14ac:dyDescent="0.2">
      <c r="A1" s="172"/>
      <c r="B1" s="1298" t="s">
        <v>382</v>
      </c>
      <c r="C1" s="1298"/>
      <c r="D1" s="1298"/>
      <c r="E1" s="1298"/>
      <c r="F1" s="1298"/>
      <c r="G1" s="1298"/>
      <c r="H1" s="233"/>
      <c r="I1" s="233"/>
      <c r="J1" s="233"/>
      <c r="K1" s="233"/>
      <c r="L1" s="233"/>
      <c r="M1" s="233"/>
      <c r="N1" s="233"/>
      <c r="O1" s="233"/>
      <c r="P1" s="233"/>
      <c r="Q1" s="233"/>
      <c r="R1" s="233"/>
      <c r="S1" s="233"/>
      <c r="T1" s="233"/>
      <c r="U1" s="233"/>
      <c r="V1" s="233"/>
      <c r="W1" s="233"/>
      <c r="X1" s="233"/>
    </row>
    <row r="2" spans="1:25" ht="6" customHeight="1" x14ac:dyDescent="0.2">
      <c r="A2" s="172"/>
      <c r="B2" s="170"/>
      <c r="C2" s="170"/>
      <c r="D2" s="170"/>
      <c r="E2" s="170"/>
      <c r="F2" s="170"/>
      <c r="G2" s="170"/>
      <c r="H2" s="170"/>
      <c r="I2" s="170"/>
      <c r="J2" s="170"/>
      <c r="K2" s="170"/>
      <c r="L2" s="170"/>
      <c r="M2" s="170"/>
      <c r="N2" s="170"/>
      <c r="O2" s="170"/>
      <c r="P2" s="170"/>
      <c r="Q2" s="170"/>
      <c r="R2" s="170"/>
      <c r="S2" s="170"/>
      <c r="T2" s="170"/>
      <c r="U2" s="170"/>
      <c r="V2" s="170"/>
      <c r="W2" s="170"/>
      <c r="X2" s="234"/>
      <c r="Y2" s="174"/>
    </row>
    <row r="3" spans="1:25" ht="10.5" customHeight="1" thickBot="1" x14ac:dyDescent="0.25">
      <c r="A3" s="172"/>
      <c r="B3" s="174"/>
      <c r="C3" s="174"/>
      <c r="D3" s="174"/>
      <c r="E3" s="174"/>
      <c r="F3" s="174"/>
      <c r="G3" s="174"/>
      <c r="H3" s="174"/>
      <c r="I3" s="174"/>
      <c r="J3" s="174"/>
      <c r="K3" s="174"/>
      <c r="L3" s="174"/>
      <c r="M3" s="174"/>
      <c r="N3" s="174"/>
      <c r="O3" s="174"/>
      <c r="P3" s="174"/>
      <c r="Q3" s="174"/>
      <c r="R3" s="174"/>
      <c r="S3" s="174"/>
      <c r="T3" s="174"/>
      <c r="U3" s="174"/>
      <c r="V3" s="1548" t="s">
        <v>70</v>
      </c>
      <c r="W3" s="1548"/>
      <c r="X3" s="235"/>
      <c r="Y3" s="174"/>
    </row>
    <row r="4" spans="1:25" s="202" customFormat="1" ht="13.5" thickBot="1" x14ac:dyDescent="0.25">
      <c r="A4" s="201"/>
      <c r="B4" s="175"/>
      <c r="C4" s="1302" t="s">
        <v>518</v>
      </c>
      <c r="D4" s="1031"/>
      <c r="E4" s="1031"/>
      <c r="F4" s="1031"/>
      <c r="G4" s="1031"/>
      <c r="H4" s="1031"/>
      <c r="I4" s="1031"/>
      <c r="J4" s="1031"/>
      <c r="K4" s="1031"/>
      <c r="L4" s="1031"/>
      <c r="M4" s="1031"/>
      <c r="N4" s="1031"/>
      <c r="O4" s="1031"/>
      <c r="P4" s="1031"/>
      <c r="Q4" s="1031"/>
      <c r="R4" s="1031"/>
      <c r="S4" s="1031"/>
      <c r="T4" s="1031"/>
      <c r="U4" s="1031"/>
      <c r="V4" s="1031"/>
      <c r="W4" s="393"/>
      <c r="X4" s="235"/>
      <c r="Y4" s="1303"/>
    </row>
    <row r="5" spans="1:25" s="202" customFormat="1" ht="3" customHeight="1" x14ac:dyDescent="0.2">
      <c r="A5" s="201"/>
      <c r="B5" s="175"/>
      <c r="C5" s="203"/>
      <c r="D5" s="203"/>
      <c r="E5" s="203"/>
      <c r="F5" s="203"/>
      <c r="G5" s="203"/>
      <c r="H5" s="203"/>
      <c r="I5" s="203"/>
      <c r="J5" s="203"/>
      <c r="K5" s="203"/>
      <c r="L5" s="203"/>
      <c r="M5" s="203"/>
      <c r="N5" s="203"/>
      <c r="O5" s="203"/>
      <c r="P5" s="203"/>
      <c r="Q5" s="203"/>
      <c r="R5" s="203"/>
      <c r="S5" s="203"/>
      <c r="T5" s="203"/>
      <c r="U5" s="203"/>
      <c r="V5" s="203"/>
      <c r="W5" s="1304"/>
      <c r="X5" s="235"/>
      <c r="Y5" s="1303"/>
    </row>
    <row r="6" spans="1:25" s="202" customFormat="1" ht="29.25" customHeight="1" x14ac:dyDescent="0.2">
      <c r="A6" s="201"/>
      <c r="B6" s="204"/>
      <c r="C6" s="1549">
        <v>2016</v>
      </c>
      <c r="D6" s="1550"/>
      <c r="E6" s="1305"/>
      <c r="F6" s="1306" t="s">
        <v>62</v>
      </c>
      <c r="G6" s="1306" t="s">
        <v>55</v>
      </c>
      <c r="H6" s="1306" t="s">
        <v>64</v>
      </c>
      <c r="I6" s="1306" t="s">
        <v>519</v>
      </c>
      <c r="J6" s="1306" t="s">
        <v>75</v>
      </c>
      <c r="K6" s="1306" t="s">
        <v>520</v>
      </c>
      <c r="L6" s="1306" t="s">
        <v>56</v>
      </c>
      <c r="M6" s="1306" t="s">
        <v>74</v>
      </c>
      <c r="N6" s="1306" t="s">
        <v>76</v>
      </c>
      <c r="O6" s="1306" t="s">
        <v>60</v>
      </c>
      <c r="P6" s="1306" t="s">
        <v>59</v>
      </c>
      <c r="Q6" s="1306" t="s">
        <v>521</v>
      </c>
      <c r="R6" s="1306" t="s">
        <v>63</v>
      </c>
      <c r="S6" s="1306" t="s">
        <v>522</v>
      </c>
      <c r="T6" s="1306" t="s">
        <v>58</v>
      </c>
      <c r="U6" s="1306" t="s">
        <v>523</v>
      </c>
      <c r="V6" s="1306" t="s">
        <v>67</v>
      </c>
      <c r="W6" s="1306" t="s">
        <v>77</v>
      </c>
      <c r="X6" s="235"/>
      <c r="Y6" s="1303"/>
    </row>
    <row r="7" spans="1:25" s="202" customFormat="1" ht="3" customHeight="1" x14ac:dyDescent="0.2">
      <c r="A7" s="201"/>
      <c r="B7" s="175"/>
      <c r="C7" s="1307"/>
      <c r="D7" s="1307"/>
      <c r="E7" s="1307"/>
      <c r="F7" s="1308"/>
      <c r="G7" s="1308"/>
      <c r="H7" s="1308"/>
      <c r="I7" s="1308"/>
      <c r="J7" s="1308"/>
      <c r="K7" s="1308"/>
      <c r="L7" s="1308"/>
      <c r="M7" s="1308"/>
      <c r="N7" s="1308"/>
      <c r="O7" s="1308"/>
      <c r="P7" s="1308"/>
      <c r="Q7" s="1308"/>
      <c r="R7" s="1308"/>
      <c r="S7" s="1308"/>
      <c r="T7" s="1308"/>
      <c r="U7" s="1308"/>
      <c r="V7" s="1308"/>
      <c r="W7" s="1308"/>
      <c r="X7" s="235"/>
      <c r="Y7" s="1303"/>
    </row>
    <row r="8" spans="1:25" s="1315" customFormat="1" ht="15" customHeight="1" x14ac:dyDescent="0.2">
      <c r="A8" s="1309"/>
      <c r="B8" s="1310"/>
      <c r="C8" s="1311" t="s">
        <v>68</v>
      </c>
      <c r="D8" s="1311"/>
      <c r="E8" s="1311"/>
      <c r="F8" s="1312">
        <v>848.24619959365202</v>
      </c>
      <c r="G8" s="1312">
        <v>774.7519727973521</v>
      </c>
      <c r="H8" s="1312">
        <v>761.02360793718697</v>
      </c>
      <c r="I8" s="1312">
        <v>726.97779831180503</v>
      </c>
      <c r="J8" s="1312">
        <v>746.22250849300212</v>
      </c>
      <c r="K8" s="1312">
        <v>816.40504654292613</v>
      </c>
      <c r="L8" s="1312">
        <v>804.01786004498308</v>
      </c>
      <c r="M8" s="1312">
        <v>793.75555532098804</v>
      </c>
      <c r="N8" s="1312">
        <v>721.53267898797799</v>
      </c>
      <c r="O8" s="1312">
        <v>815.09836307576404</v>
      </c>
      <c r="P8" s="1312">
        <v>1155.93299539847</v>
      </c>
      <c r="Q8" s="1312">
        <v>767.83196906199908</v>
      </c>
      <c r="R8" s="1312">
        <v>891.71007283776407</v>
      </c>
      <c r="S8" s="1312">
        <v>799.14794069259904</v>
      </c>
      <c r="T8" s="1312">
        <v>979.51321544628911</v>
      </c>
      <c r="U8" s="1312">
        <v>746.71799608418996</v>
      </c>
      <c r="V8" s="1312">
        <v>756.43071015036003</v>
      </c>
      <c r="W8" s="1312">
        <v>749.63475028658411</v>
      </c>
      <c r="X8" s="1313"/>
      <c r="Y8" s="1314"/>
    </row>
    <row r="9" spans="1:25" s="1322" customFormat="1" ht="19.5" customHeight="1" x14ac:dyDescent="0.2">
      <c r="A9" s="1316"/>
      <c r="B9" s="1317"/>
      <c r="C9" s="1318">
        <v>1</v>
      </c>
      <c r="D9" s="1319" t="s">
        <v>524</v>
      </c>
      <c r="E9" s="1319"/>
      <c r="F9" s="1312">
        <v>1954.83856750153</v>
      </c>
      <c r="G9" s="1312">
        <v>1205.0997033492799</v>
      </c>
      <c r="H9" s="1312">
        <v>1530.8779820051402</v>
      </c>
      <c r="I9" s="1312">
        <v>1144.9539124087598</v>
      </c>
      <c r="J9" s="1312">
        <v>1397.4253448275902</v>
      </c>
      <c r="K9" s="1312">
        <v>1601.60881748923</v>
      </c>
      <c r="L9" s="1312">
        <v>1635.8569606986898</v>
      </c>
      <c r="M9" s="1312">
        <v>1476.06717931346</v>
      </c>
      <c r="N9" s="1312">
        <v>1148.7936056337999</v>
      </c>
      <c r="O9" s="1312">
        <v>1492.0858735306001</v>
      </c>
      <c r="P9" s="1312">
        <v>2897.7135980799999</v>
      </c>
      <c r="Q9" s="1312">
        <v>1584.1895804195801</v>
      </c>
      <c r="R9" s="1312">
        <v>1998.3593409918699</v>
      </c>
      <c r="S9" s="1312">
        <v>1591.0352414681302</v>
      </c>
      <c r="T9" s="1312">
        <v>1969.4442543021003</v>
      </c>
      <c r="U9" s="1312">
        <v>1426.9304845505601</v>
      </c>
      <c r="V9" s="1312">
        <v>1266.1622076707199</v>
      </c>
      <c r="W9" s="1312">
        <v>1425.9597118644101</v>
      </c>
      <c r="X9" s="1320"/>
      <c r="Y9" s="1321"/>
    </row>
    <row r="10" spans="1:25" s="1329" customFormat="1" ht="29.25" customHeight="1" x14ac:dyDescent="0.2">
      <c r="A10" s="1323"/>
      <c r="B10" s="1324"/>
      <c r="C10" s="1344">
        <v>11</v>
      </c>
      <c r="D10" s="1326" t="s">
        <v>525</v>
      </c>
      <c r="E10" s="1326"/>
      <c r="F10" s="1327">
        <v>2605.1437754010699</v>
      </c>
      <c r="G10" s="1327">
        <v>1126.0883255814001</v>
      </c>
      <c r="H10" s="1327">
        <v>1826.4817884131</v>
      </c>
      <c r="I10" s="1327">
        <v>1557.9404705882403</v>
      </c>
      <c r="J10" s="1327">
        <v>1947.3802702702701</v>
      </c>
      <c r="K10" s="1327">
        <v>2150.3447721822499</v>
      </c>
      <c r="L10" s="1327">
        <v>2182.3710489510499</v>
      </c>
      <c r="M10" s="1327">
        <v>1644.2226193921902</v>
      </c>
      <c r="N10" s="1327">
        <v>1382.9802409638601</v>
      </c>
      <c r="O10" s="1327">
        <v>1743.5941728922098</v>
      </c>
      <c r="P10" s="1327">
        <v>4451.9864340320601</v>
      </c>
      <c r="Q10" s="1327">
        <v>1983.6889473684203</v>
      </c>
      <c r="R10" s="1327">
        <v>2494.3573033296702</v>
      </c>
      <c r="S10" s="1327">
        <v>2028.4866393442601</v>
      </c>
      <c r="T10" s="1327">
        <v>2869.8771897810202</v>
      </c>
      <c r="U10" s="1327">
        <v>1879.7375000000002</v>
      </c>
      <c r="V10" s="1327">
        <v>1641.81449541284</v>
      </c>
      <c r="W10" s="1327">
        <v>1711.6297568389102</v>
      </c>
      <c r="X10" s="235"/>
      <c r="Y10" s="1328"/>
    </row>
    <row r="11" spans="1:25" s="1329" customFormat="1" ht="9.75" customHeight="1" x14ac:dyDescent="0.2">
      <c r="A11" s="1323"/>
      <c r="B11" s="1324"/>
      <c r="C11" s="1344">
        <v>12</v>
      </c>
      <c r="D11" s="1326" t="s">
        <v>526</v>
      </c>
      <c r="E11" s="1326"/>
      <c r="F11" s="1327">
        <v>2169.6971401334604</v>
      </c>
      <c r="G11" s="1327">
        <v>1497.4320707070701</v>
      </c>
      <c r="H11" s="1327">
        <v>1723.46962815405</v>
      </c>
      <c r="I11" s="1327">
        <v>1172.4763709677402</v>
      </c>
      <c r="J11" s="1327">
        <v>1404.1010729613702</v>
      </c>
      <c r="K11" s="1327">
        <v>1930.4977393617</v>
      </c>
      <c r="L11" s="1327">
        <v>1902.2867729083703</v>
      </c>
      <c r="M11" s="1327">
        <v>1748.13138634047</v>
      </c>
      <c r="N11" s="1327">
        <v>1290.3879069767402</v>
      </c>
      <c r="O11" s="1327">
        <v>1621.5529620253203</v>
      </c>
      <c r="P11" s="1327">
        <v>3017.4172617400804</v>
      </c>
      <c r="Q11" s="1327">
        <v>1890.3866025641</v>
      </c>
      <c r="R11" s="1327">
        <v>2079.0169694608903</v>
      </c>
      <c r="S11" s="1327">
        <v>1881.2660709592599</v>
      </c>
      <c r="T11" s="1327">
        <v>2261.5413520197903</v>
      </c>
      <c r="U11" s="1327">
        <v>1685.3700949367101</v>
      </c>
      <c r="V11" s="1327">
        <v>1467.58891666667</v>
      </c>
      <c r="W11" s="1327">
        <v>1564.7966666666703</v>
      </c>
      <c r="X11" s="235"/>
      <c r="Y11" s="1328"/>
    </row>
    <row r="12" spans="1:25" s="1329" customFormat="1" ht="9.75" customHeight="1" x14ac:dyDescent="0.2">
      <c r="A12" s="1323"/>
      <c r="B12" s="1324"/>
      <c r="C12" s="1344">
        <v>13</v>
      </c>
      <c r="D12" s="1326" t="s">
        <v>527</v>
      </c>
      <c r="E12" s="1326"/>
      <c r="F12" s="1327">
        <v>2074.5704023605199</v>
      </c>
      <c r="G12" s="1327">
        <v>1446.8031884058</v>
      </c>
      <c r="H12" s="1327">
        <v>1689.1301715439001</v>
      </c>
      <c r="I12" s="1327">
        <v>1307.7346153846199</v>
      </c>
      <c r="J12" s="1327">
        <v>1446.8203257329001</v>
      </c>
      <c r="K12" s="1327">
        <v>1674.6438043478302</v>
      </c>
      <c r="L12" s="1327">
        <v>1758.6452661064402</v>
      </c>
      <c r="M12" s="1327">
        <v>1540.2004441913402</v>
      </c>
      <c r="N12" s="1327">
        <v>1237.9390425531901</v>
      </c>
      <c r="O12" s="1327">
        <v>1657.9797164751001</v>
      </c>
      <c r="P12" s="1327">
        <v>2608.3501536252702</v>
      </c>
      <c r="Q12" s="1327">
        <v>1810.97830508475</v>
      </c>
      <c r="R12" s="1327">
        <v>2008.3408848039203</v>
      </c>
      <c r="S12" s="1327">
        <v>1666.8922700119499</v>
      </c>
      <c r="T12" s="1327">
        <v>2064.7740366172602</v>
      </c>
      <c r="U12" s="1327">
        <v>1531.53825396825</v>
      </c>
      <c r="V12" s="1327">
        <v>1382.8921383647798</v>
      </c>
      <c r="W12" s="1327">
        <v>1603.13211901306</v>
      </c>
      <c r="X12" s="235"/>
      <c r="Y12" s="1328"/>
    </row>
    <row r="13" spans="1:25" s="1329" customFormat="1" ht="9.75" customHeight="1" x14ac:dyDescent="0.2">
      <c r="A13" s="1323"/>
      <c r="B13" s="1324"/>
      <c r="C13" s="1344">
        <v>14</v>
      </c>
      <c r="D13" s="1326" t="s">
        <v>528</v>
      </c>
      <c r="E13" s="1326"/>
      <c r="F13" s="1327">
        <v>1178.3462628709899</v>
      </c>
      <c r="G13" s="1327">
        <v>902.83980337078708</v>
      </c>
      <c r="H13" s="1327">
        <v>1062.0600511073299</v>
      </c>
      <c r="I13" s="1327">
        <v>874.89783582089615</v>
      </c>
      <c r="J13" s="1327">
        <v>1116.6863537906102</v>
      </c>
      <c r="K13" s="1327">
        <v>1076.54</v>
      </c>
      <c r="L13" s="1327">
        <v>1156.5147715735998</v>
      </c>
      <c r="M13" s="1327">
        <v>1242.09518636848</v>
      </c>
      <c r="N13" s="1327">
        <v>873.15860398860411</v>
      </c>
      <c r="O13" s="1327">
        <v>1090.2456337093602</v>
      </c>
      <c r="P13" s="1327">
        <v>1984.5050100077001</v>
      </c>
      <c r="Q13" s="1327">
        <v>973.48206140350908</v>
      </c>
      <c r="R13" s="1327">
        <v>1583.54620936281</v>
      </c>
      <c r="S13" s="1327">
        <v>1102.9624215686301</v>
      </c>
      <c r="T13" s="1327">
        <v>1219.3703605015701</v>
      </c>
      <c r="U13" s="1327">
        <v>967.16590233545605</v>
      </c>
      <c r="V13" s="1327">
        <v>951.71288557213904</v>
      </c>
      <c r="W13" s="1327">
        <v>1041.55033810143</v>
      </c>
      <c r="X13" s="235"/>
      <c r="Y13" s="1328"/>
    </row>
    <row r="14" spans="1:25" s="1329" customFormat="1" ht="10.5" customHeight="1" x14ac:dyDescent="0.2">
      <c r="A14" s="1323"/>
      <c r="B14" s="1324"/>
      <c r="C14" s="1318">
        <v>2</v>
      </c>
      <c r="D14" s="1319" t="s">
        <v>529</v>
      </c>
      <c r="E14" s="1319"/>
      <c r="F14" s="1312">
        <v>1420.1662678571402</v>
      </c>
      <c r="G14" s="1312">
        <v>1451.0922919857101</v>
      </c>
      <c r="H14" s="1312">
        <v>1327.2983601020201</v>
      </c>
      <c r="I14" s="1312">
        <v>1209.0969230769201</v>
      </c>
      <c r="J14" s="1312">
        <v>1240.0081097984701</v>
      </c>
      <c r="K14" s="1312">
        <v>1350.61137767845</v>
      </c>
      <c r="L14" s="1312">
        <v>1300.3644037558702</v>
      </c>
      <c r="M14" s="1312">
        <v>1280.7708391712599</v>
      </c>
      <c r="N14" s="1312">
        <v>1210.33023686921</v>
      </c>
      <c r="O14" s="1312">
        <v>1263.87149164832</v>
      </c>
      <c r="P14" s="1312">
        <v>1746.9459440211203</v>
      </c>
      <c r="Q14" s="1312">
        <v>1232.8424615384602</v>
      </c>
      <c r="R14" s="1312">
        <v>1503.8431573663001</v>
      </c>
      <c r="S14" s="1312">
        <v>1315.47915660542</v>
      </c>
      <c r="T14" s="1312">
        <v>1486.8575661771602</v>
      </c>
      <c r="U14" s="1312">
        <v>1252.0985532815801</v>
      </c>
      <c r="V14" s="1312">
        <v>1332.8082283105002</v>
      </c>
      <c r="W14" s="1312">
        <v>1249.02515966387</v>
      </c>
      <c r="X14" s="235"/>
      <c r="Y14" s="1328"/>
    </row>
    <row r="15" spans="1:25" s="1329" customFormat="1" ht="19.5" customHeight="1" x14ac:dyDescent="0.2">
      <c r="A15" s="1323"/>
      <c r="B15" s="1324"/>
      <c r="C15" s="1344">
        <v>21</v>
      </c>
      <c r="D15" s="1326" t="s">
        <v>530</v>
      </c>
      <c r="E15" s="1326"/>
      <c r="F15" s="1327">
        <v>1579.55151994934</v>
      </c>
      <c r="G15" s="1327">
        <v>1716.7715748031499</v>
      </c>
      <c r="H15" s="1327">
        <v>1355.05136995669</v>
      </c>
      <c r="I15" s="1327">
        <v>1180.28453333333</v>
      </c>
      <c r="J15" s="1327">
        <v>1124.5021689059502</v>
      </c>
      <c r="K15" s="1327">
        <v>1411.82938014262</v>
      </c>
      <c r="L15" s="1327">
        <v>1456.62415011038</v>
      </c>
      <c r="M15" s="1327">
        <v>1325.1183817427402</v>
      </c>
      <c r="N15" s="1327">
        <v>1225.3554335260103</v>
      </c>
      <c r="O15" s="1327">
        <v>1373.8104379562001</v>
      </c>
      <c r="P15" s="1327">
        <v>1925.17623263889</v>
      </c>
      <c r="Q15" s="1327">
        <v>1289.0738495575201</v>
      </c>
      <c r="R15" s="1327">
        <v>1596.7217477408199</v>
      </c>
      <c r="S15" s="1327">
        <v>1467.8301001540801</v>
      </c>
      <c r="T15" s="1327">
        <v>1885.6281858802502</v>
      </c>
      <c r="U15" s="1327">
        <v>1364.8484528301901</v>
      </c>
      <c r="V15" s="1327">
        <v>1400.3718829981701</v>
      </c>
      <c r="W15" s="1327">
        <v>1264.8457752255899</v>
      </c>
      <c r="X15" s="235"/>
      <c r="Y15" s="1328"/>
    </row>
    <row r="16" spans="1:25" s="1329" customFormat="1" ht="9.75" customHeight="1" x14ac:dyDescent="0.2">
      <c r="A16" s="1323"/>
      <c r="B16" s="1324"/>
      <c r="C16" s="1344">
        <v>22</v>
      </c>
      <c r="D16" s="1326" t="s">
        <v>531</v>
      </c>
      <c r="E16" s="1326"/>
      <c r="F16" s="1327">
        <v>1293.82807669263</v>
      </c>
      <c r="G16" s="1327">
        <v>1270.0024822695002</v>
      </c>
      <c r="H16" s="1327">
        <v>1375.98917076368</v>
      </c>
      <c r="I16" s="1327">
        <v>1303.8921644295301</v>
      </c>
      <c r="J16" s="1327">
        <v>1418.02625458996</v>
      </c>
      <c r="K16" s="1327">
        <v>1263.79233311302</v>
      </c>
      <c r="L16" s="1327">
        <v>1259.1906374502</v>
      </c>
      <c r="M16" s="1327">
        <v>1353.0973052820102</v>
      </c>
      <c r="N16" s="1327">
        <v>1277.7014985590802</v>
      </c>
      <c r="O16" s="1327">
        <v>1356.3966516651701</v>
      </c>
      <c r="P16" s="1327">
        <v>1577.0464847682103</v>
      </c>
      <c r="Q16" s="1327">
        <v>1089.61917050691</v>
      </c>
      <c r="R16" s="1327">
        <v>1518.9660453087802</v>
      </c>
      <c r="S16" s="1327">
        <v>1293.8688516746402</v>
      </c>
      <c r="T16" s="1327">
        <v>1353.4508583106301</v>
      </c>
      <c r="U16" s="1327">
        <v>1326.3672193211503</v>
      </c>
      <c r="V16" s="1327">
        <v>1461.5457182705702</v>
      </c>
      <c r="W16" s="1327">
        <v>1331.7360581818202</v>
      </c>
      <c r="X16" s="235"/>
      <c r="Y16" s="1328"/>
    </row>
    <row r="17" spans="1:25" s="1329" customFormat="1" ht="9.75" customHeight="1" x14ac:dyDescent="0.2">
      <c r="A17" s="1323"/>
      <c r="B17" s="1324"/>
      <c r="C17" s="1344">
        <v>23</v>
      </c>
      <c r="D17" s="1326" t="s">
        <v>532</v>
      </c>
      <c r="E17" s="1326"/>
      <c r="F17" s="1327">
        <v>1393.62601901367</v>
      </c>
      <c r="G17" s="1327">
        <v>1529.1162608695702</v>
      </c>
      <c r="H17" s="1327">
        <v>1458.00428954424</v>
      </c>
      <c r="I17" s="1327">
        <v>1354.6306726457399</v>
      </c>
      <c r="J17" s="1327">
        <v>1376.4575900277</v>
      </c>
      <c r="K17" s="1327">
        <v>1448.4385784313699</v>
      </c>
      <c r="L17" s="1327">
        <v>1330.10094890511</v>
      </c>
      <c r="M17" s="1327">
        <v>1268.3609803921602</v>
      </c>
      <c r="N17" s="1327">
        <v>1307.22531055901</v>
      </c>
      <c r="O17" s="1327">
        <v>1414.3457517482502</v>
      </c>
      <c r="P17" s="1327">
        <v>1500.7559520792502</v>
      </c>
      <c r="Q17" s="1327">
        <v>1225.4967261904803</v>
      </c>
      <c r="R17" s="1327">
        <v>1533.5628841512503</v>
      </c>
      <c r="S17" s="1327">
        <v>1409.8837218813901</v>
      </c>
      <c r="T17" s="1327">
        <v>1296.7108543689301</v>
      </c>
      <c r="U17" s="1327">
        <v>1315.8651094890502</v>
      </c>
      <c r="V17" s="1327">
        <v>1318.3040740740701</v>
      </c>
      <c r="W17" s="1327">
        <v>1314.4883974359</v>
      </c>
      <c r="X17" s="235"/>
      <c r="Y17" s="1328"/>
    </row>
    <row r="18" spans="1:25" s="1329" customFormat="1" ht="19.5" customHeight="1" x14ac:dyDescent="0.2">
      <c r="A18" s="1323"/>
      <c r="B18" s="1324"/>
      <c r="C18" s="1344">
        <v>24</v>
      </c>
      <c r="D18" s="1326" t="s">
        <v>533</v>
      </c>
      <c r="E18" s="1326"/>
      <c r="F18" s="1327">
        <v>1331.0161035196702</v>
      </c>
      <c r="G18" s="1327">
        <v>1240.9998765432099</v>
      </c>
      <c r="H18" s="1327">
        <v>1236.1545673876901</v>
      </c>
      <c r="I18" s="1327">
        <v>1027.80695454545</v>
      </c>
      <c r="J18" s="1327">
        <v>1105.83316628702</v>
      </c>
      <c r="K18" s="1327">
        <v>1316.51095614666</v>
      </c>
      <c r="L18" s="1327">
        <v>1300.9687301587301</v>
      </c>
      <c r="M18" s="1327">
        <v>1229.3003478964401</v>
      </c>
      <c r="N18" s="1327">
        <v>1162.76371428571</v>
      </c>
      <c r="O18" s="1327">
        <v>1146.43253173484</v>
      </c>
      <c r="P18" s="1327">
        <v>1834.5935970641101</v>
      </c>
      <c r="Q18" s="1327">
        <v>1411.9897841726602</v>
      </c>
      <c r="R18" s="1327">
        <v>1410.7755493442298</v>
      </c>
      <c r="S18" s="1327">
        <v>1258.93119811321</v>
      </c>
      <c r="T18" s="1327">
        <v>1607.16375709421</v>
      </c>
      <c r="U18" s="1327">
        <v>1080.8969773299698</v>
      </c>
      <c r="V18" s="1327">
        <v>1157.82547368421</v>
      </c>
      <c r="W18" s="1327">
        <v>1157.3620239680399</v>
      </c>
      <c r="X18" s="235"/>
      <c r="Y18" s="1328"/>
    </row>
    <row r="19" spans="1:25" s="1329" customFormat="1" ht="19.5" customHeight="1" x14ac:dyDescent="0.2">
      <c r="A19" s="1323"/>
      <c r="B19" s="1324"/>
      <c r="C19" s="1344">
        <v>25</v>
      </c>
      <c r="D19" s="1326" t="s">
        <v>534</v>
      </c>
      <c r="E19" s="1326"/>
      <c r="F19" s="1327">
        <v>1395.1681056910602</v>
      </c>
      <c r="G19" s="1327">
        <v>1503.8766666666702</v>
      </c>
      <c r="H19" s="1327">
        <v>1303.0138402718801</v>
      </c>
      <c r="I19" s="1327">
        <v>1195.7113513513502</v>
      </c>
      <c r="J19" s="1327">
        <v>1172.1868972746299</v>
      </c>
      <c r="K19" s="1327">
        <v>1389.5250050864699</v>
      </c>
      <c r="L19" s="1327">
        <v>1308.8569911504399</v>
      </c>
      <c r="M19" s="1327">
        <v>1204.14015873016</v>
      </c>
      <c r="N19" s="1327">
        <v>947.16965517241408</v>
      </c>
      <c r="O19" s="1327">
        <v>1148.7718120045299</v>
      </c>
      <c r="P19" s="1327">
        <v>1686.7173681259601</v>
      </c>
      <c r="Q19" s="1327">
        <v>1507.6185294117599</v>
      </c>
      <c r="R19" s="1327">
        <v>1539.7279130299301</v>
      </c>
      <c r="S19" s="1327">
        <v>1274.7728</v>
      </c>
      <c r="T19" s="1327">
        <v>1487.1582817869403</v>
      </c>
      <c r="U19" s="1327">
        <v>1033.3134228187901</v>
      </c>
      <c r="V19" s="1327">
        <v>1246.4856756756799</v>
      </c>
      <c r="W19" s="1327">
        <v>1221.08617021277</v>
      </c>
      <c r="X19" s="235"/>
      <c r="Y19" s="1328"/>
    </row>
    <row r="20" spans="1:25" s="1329" customFormat="1" ht="19.5" customHeight="1" x14ac:dyDescent="0.2">
      <c r="A20" s="1323"/>
      <c r="B20" s="1324"/>
      <c r="C20" s="1344">
        <v>26</v>
      </c>
      <c r="D20" s="1326" t="s">
        <v>535</v>
      </c>
      <c r="E20" s="1326"/>
      <c r="F20" s="1327">
        <v>1199.01716404887</v>
      </c>
      <c r="G20" s="1327">
        <v>1165.9059600000001</v>
      </c>
      <c r="H20" s="1327">
        <v>1075.190016</v>
      </c>
      <c r="I20" s="1327">
        <v>1007.12748663102</v>
      </c>
      <c r="J20" s="1327">
        <v>1075.4949049429702</v>
      </c>
      <c r="K20" s="1327">
        <v>1269.8298973774199</v>
      </c>
      <c r="L20" s="1327">
        <v>1096.95696969697</v>
      </c>
      <c r="M20" s="1327">
        <v>1120.06190684134</v>
      </c>
      <c r="N20" s="1327">
        <v>1007.30685920578</v>
      </c>
      <c r="O20" s="1327">
        <v>950.23861575179001</v>
      </c>
      <c r="P20" s="1327">
        <v>1745.64566247993</v>
      </c>
      <c r="Q20" s="1327">
        <v>1015.5891758241801</v>
      </c>
      <c r="R20" s="1327">
        <v>1349.99974876847</v>
      </c>
      <c r="S20" s="1327">
        <v>1050.1379714285699</v>
      </c>
      <c r="T20" s="1327">
        <v>1198.25123090746</v>
      </c>
      <c r="U20" s="1327">
        <v>1023.71876582278</v>
      </c>
      <c r="V20" s="1327">
        <v>1078.3770740740699</v>
      </c>
      <c r="W20" s="1327">
        <v>1083.56855721393</v>
      </c>
      <c r="X20" s="235"/>
      <c r="Y20" s="1328"/>
    </row>
    <row r="21" spans="1:25" s="1329" customFormat="1" ht="10.5" customHeight="1" x14ac:dyDescent="0.2">
      <c r="A21" s="1323"/>
      <c r="B21" s="1324"/>
      <c r="C21" s="1318">
        <v>3</v>
      </c>
      <c r="D21" s="1319" t="s">
        <v>536</v>
      </c>
      <c r="E21" s="1319"/>
      <c r="F21" s="1312">
        <v>1142.57540519132</v>
      </c>
      <c r="G21" s="1312">
        <v>1000.2159793814401</v>
      </c>
      <c r="H21" s="1312">
        <v>1029.0521247845202</v>
      </c>
      <c r="I21" s="1312">
        <v>916.98717472119006</v>
      </c>
      <c r="J21" s="1312">
        <v>925.7094844989191</v>
      </c>
      <c r="K21" s="1312">
        <v>1015.95251377211</v>
      </c>
      <c r="L21" s="1312">
        <v>1054.9832081377201</v>
      </c>
      <c r="M21" s="1312">
        <v>1019.61116006622</v>
      </c>
      <c r="N21" s="1312">
        <v>883.99676522767606</v>
      </c>
      <c r="O21" s="1312">
        <v>1022.5019521030401</v>
      </c>
      <c r="P21" s="1312">
        <v>1395.6985303389399</v>
      </c>
      <c r="Q21" s="1312">
        <v>1004.42868421053</v>
      </c>
      <c r="R21" s="1312">
        <v>1167.7073358994701</v>
      </c>
      <c r="S21" s="1312">
        <v>1020.0254804477402</v>
      </c>
      <c r="T21" s="1312">
        <v>1641.65732354078</v>
      </c>
      <c r="U21" s="1312">
        <v>998.69219084967312</v>
      </c>
      <c r="V21" s="1312">
        <v>1012.6483553210201</v>
      </c>
      <c r="W21" s="1312">
        <v>957.37467304313907</v>
      </c>
      <c r="X21" s="235"/>
      <c r="Y21" s="1328"/>
    </row>
    <row r="22" spans="1:25" s="1329" customFormat="1" ht="19.5" customHeight="1" x14ac:dyDescent="0.2">
      <c r="A22" s="1323"/>
      <c r="B22" s="1324"/>
      <c r="C22" s="1344">
        <v>31</v>
      </c>
      <c r="D22" s="1326" t="s">
        <v>537</v>
      </c>
      <c r="E22" s="1326"/>
      <c r="F22" s="1327">
        <v>1172.4843942403199</v>
      </c>
      <c r="G22" s="1327">
        <v>1117.7665443425099</v>
      </c>
      <c r="H22" s="1327">
        <v>1021.5150668229801</v>
      </c>
      <c r="I22" s="1327">
        <v>913.63499999999999</v>
      </c>
      <c r="J22" s="1327">
        <v>972.82479206049106</v>
      </c>
      <c r="K22" s="1327">
        <v>1114.6488907922903</v>
      </c>
      <c r="L22" s="1327">
        <v>1172.4147624309398</v>
      </c>
      <c r="M22" s="1327">
        <v>1025.2402816123699</v>
      </c>
      <c r="N22" s="1327">
        <v>922.81951035781503</v>
      </c>
      <c r="O22" s="1327">
        <v>1112.3818989754602</v>
      </c>
      <c r="P22" s="1327">
        <v>1512.3030462800202</v>
      </c>
      <c r="Q22" s="1327">
        <v>1105.4643109540602</v>
      </c>
      <c r="R22" s="1327">
        <v>1086.58052977839</v>
      </c>
      <c r="S22" s="1327">
        <v>1079.9511170784101</v>
      </c>
      <c r="T22" s="1327">
        <v>1259.4012969283299</v>
      </c>
      <c r="U22" s="1327">
        <v>1053.5505105920699</v>
      </c>
      <c r="V22" s="1327">
        <v>990.29593150684912</v>
      </c>
      <c r="W22" s="1327">
        <v>1003.7593677042801</v>
      </c>
      <c r="X22" s="235"/>
      <c r="Y22" s="1328"/>
    </row>
    <row r="23" spans="1:25" s="1329" customFormat="1" ht="12" customHeight="1" x14ac:dyDescent="0.2">
      <c r="A23" s="1323"/>
      <c r="B23" s="1324"/>
      <c r="C23" s="1344">
        <v>32</v>
      </c>
      <c r="D23" s="1326" t="s">
        <v>538</v>
      </c>
      <c r="E23" s="1326"/>
      <c r="F23" s="1327">
        <v>847.01528037383207</v>
      </c>
      <c r="G23" s="1327">
        <v>841.59467567567606</v>
      </c>
      <c r="H23" s="1327">
        <v>851.24475458308711</v>
      </c>
      <c r="I23" s="1327">
        <v>804.89886462882112</v>
      </c>
      <c r="J23" s="1327">
        <v>824.0043678160921</v>
      </c>
      <c r="K23" s="1327">
        <v>833.73352589641399</v>
      </c>
      <c r="L23" s="1327">
        <v>836.71910714285707</v>
      </c>
      <c r="M23" s="1327">
        <v>842.71920508743995</v>
      </c>
      <c r="N23" s="1327">
        <v>781.34060509554104</v>
      </c>
      <c r="O23" s="1327">
        <v>848.864918699187</v>
      </c>
      <c r="P23" s="1327">
        <v>996.03304885514899</v>
      </c>
      <c r="Q23" s="1327">
        <v>769.96688235294107</v>
      </c>
      <c r="R23" s="1327">
        <v>887.38328791208801</v>
      </c>
      <c r="S23" s="1327">
        <v>862.82237797246603</v>
      </c>
      <c r="T23" s="1327">
        <v>890.23440889370909</v>
      </c>
      <c r="U23" s="1327">
        <v>806.73914700544503</v>
      </c>
      <c r="V23" s="1327">
        <v>880.54641350211011</v>
      </c>
      <c r="W23" s="1327">
        <v>826.33274869109903</v>
      </c>
      <c r="X23" s="235"/>
      <c r="Y23" s="1328"/>
    </row>
    <row r="24" spans="1:25" s="1329" customFormat="1" ht="19.5" customHeight="1" x14ac:dyDescent="0.2">
      <c r="A24" s="1323"/>
      <c r="B24" s="1324"/>
      <c r="C24" s="1344">
        <v>33</v>
      </c>
      <c r="D24" s="1326" t="s">
        <v>539</v>
      </c>
      <c r="E24" s="1326"/>
      <c r="F24" s="1327">
        <v>1198.6786775067799</v>
      </c>
      <c r="G24" s="1327">
        <v>996.70505728314208</v>
      </c>
      <c r="H24" s="1327">
        <v>1022.4457135259701</v>
      </c>
      <c r="I24" s="1327">
        <v>953.22795411089908</v>
      </c>
      <c r="J24" s="1327">
        <v>1033.4227419354802</v>
      </c>
      <c r="K24" s="1327">
        <v>1024.8886985495901</v>
      </c>
      <c r="L24" s="1327">
        <v>1061.73944499504</v>
      </c>
      <c r="M24" s="1327">
        <v>1030.7974955116701</v>
      </c>
      <c r="N24" s="1327">
        <v>948.18600343053208</v>
      </c>
      <c r="O24" s="1327">
        <v>1025.2059653605902</v>
      </c>
      <c r="P24" s="1327">
        <v>1480.98441007479</v>
      </c>
      <c r="Q24" s="1327">
        <v>1010.6060178970899</v>
      </c>
      <c r="R24" s="1327">
        <v>1202.92744390556</v>
      </c>
      <c r="S24" s="1327">
        <v>1060.5708193363398</v>
      </c>
      <c r="T24" s="1327">
        <v>1220.14155743833</v>
      </c>
      <c r="U24" s="1327">
        <v>1043.0211505273301</v>
      </c>
      <c r="V24" s="1327">
        <v>921.50599195710504</v>
      </c>
      <c r="W24" s="1327">
        <v>981.22735259434</v>
      </c>
      <c r="X24" s="235"/>
      <c r="Y24" s="1328"/>
    </row>
    <row r="25" spans="1:25" s="1329" customFormat="1" ht="19.5" customHeight="1" x14ac:dyDescent="0.2">
      <c r="A25" s="1323"/>
      <c r="B25" s="1324"/>
      <c r="C25" s="1344">
        <v>34</v>
      </c>
      <c r="D25" s="1326" t="s">
        <v>540</v>
      </c>
      <c r="E25" s="1326"/>
      <c r="F25" s="1327">
        <v>1011.90713513514</v>
      </c>
      <c r="G25" s="1327">
        <v>853.41209090909103</v>
      </c>
      <c r="H25" s="1327">
        <v>1625.55920565832</v>
      </c>
      <c r="I25" s="1327">
        <v>802.53266666666707</v>
      </c>
      <c r="J25" s="1327">
        <v>805.54737327188911</v>
      </c>
      <c r="K25" s="1327">
        <v>919.68378378378407</v>
      </c>
      <c r="L25" s="1327">
        <v>933.510625</v>
      </c>
      <c r="M25" s="1327">
        <v>1206.2622222222201</v>
      </c>
      <c r="N25" s="1327">
        <v>769.93025125628105</v>
      </c>
      <c r="O25" s="1327">
        <v>773.68152610441803</v>
      </c>
      <c r="P25" s="1327">
        <v>1137.5129451100599</v>
      </c>
      <c r="Q25" s="1327">
        <v>843.34983739837412</v>
      </c>
      <c r="R25" s="1327">
        <v>2220.9716306584405</v>
      </c>
      <c r="S25" s="1327">
        <v>792.68717201166203</v>
      </c>
      <c r="T25" s="1327">
        <v>9616.3685774058613</v>
      </c>
      <c r="U25" s="1327">
        <v>826.71532608695713</v>
      </c>
      <c r="V25" s="1327">
        <v>1905.77703296703</v>
      </c>
      <c r="W25" s="1327">
        <v>838.2566789667901</v>
      </c>
      <c r="X25" s="235"/>
      <c r="Y25" s="1328"/>
    </row>
    <row r="26" spans="1:25" s="1329" customFormat="1" ht="19.5" customHeight="1" x14ac:dyDescent="0.2">
      <c r="A26" s="1323"/>
      <c r="B26" s="1324"/>
      <c r="C26" s="1344">
        <v>35</v>
      </c>
      <c r="D26" s="1326" t="s">
        <v>541</v>
      </c>
      <c r="E26" s="1326"/>
      <c r="F26" s="1327">
        <v>1041.29400203666</v>
      </c>
      <c r="G26" s="1327">
        <v>1001.29163265306</v>
      </c>
      <c r="H26" s="1327">
        <v>907.62128119800309</v>
      </c>
      <c r="I26" s="1327">
        <v>1156.5096103896101</v>
      </c>
      <c r="J26" s="1327">
        <v>707.74913043478307</v>
      </c>
      <c r="K26" s="1327">
        <v>978.70033112582814</v>
      </c>
      <c r="L26" s="1327">
        <v>960.25660377358508</v>
      </c>
      <c r="M26" s="1327">
        <v>1038.0482500000001</v>
      </c>
      <c r="N26" s="1327">
        <v>835.49781250000001</v>
      </c>
      <c r="O26" s="1327">
        <v>897.70105834464005</v>
      </c>
      <c r="P26" s="1327">
        <v>1288.6037055460702</v>
      </c>
      <c r="Q26" s="1327">
        <v>999.97338709677399</v>
      </c>
      <c r="R26" s="1327">
        <v>1109.1945389436</v>
      </c>
      <c r="S26" s="1327">
        <v>895.25180914512896</v>
      </c>
      <c r="T26" s="1327">
        <v>995.96205289672514</v>
      </c>
      <c r="U26" s="1327">
        <v>951.02519417475708</v>
      </c>
      <c r="V26" s="1327">
        <v>902.6228169014081</v>
      </c>
      <c r="W26" s="1327">
        <v>947.18398809523796</v>
      </c>
      <c r="X26" s="235"/>
      <c r="Y26" s="1328"/>
    </row>
    <row r="27" spans="1:25" s="1329" customFormat="1" ht="10.5" customHeight="1" x14ac:dyDescent="0.2">
      <c r="A27" s="1323"/>
      <c r="B27" s="1324"/>
      <c r="C27" s="1318">
        <v>4</v>
      </c>
      <c r="D27" s="1319" t="s">
        <v>542</v>
      </c>
      <c r="E27" s="1319"/>
      <c r="F27" s="1312">
        <v>827.52673088500899</v>
      </c>
      <c r="G27" s="1312">
        <v>834.41761682242998</v>
      </c>
      <c r="H27" s="1312">
        <v>769.24724206528606</v>
      </c>
      <c r="I27" s="1312">
        <v>730.86197884256399</v>
      </c>
      <c r="J27" s="1312">
        <v>762.52769536019503</v>
      </c>
      <c r="K27" s="1312">
        <v>796.37801576099707</v>
      </c>
      <c r="L27" s="1312">
        <v>816.22788962165896</v>
      </c>
      <c r="M27" s="1312">
        <v>812.32805375623616</v>
      </c>
      <c r="N27" s="1312">
        <v>773.32068460812104</v>
      </c>
      <c r="O27" s="1312">
        <v>776.57135689154006</v>
      </c>
      <c r="P27" s="1312">
        <v>943.01982188841203</v>
      </c>
      <c r="Q27" s="1312">
        <v>794.45669504256409</v>
      </c>
      <c r="R27" s="1312">
        <v>819.57740706102402</v>
      </c>
      <c r="S27" s="1312">
        <v>801.04001327140008</v>
      </c>
      <c r="T27" s="1312">
        <v>907.74690117962814</v>
      </c>
      <c r="U27" s="1312">
        <v>770.91149806389205</v>
      </c>
      <c r="V27" s="1312">
        <v>744.66712137110903</v>
      </c>
      <c r="W27" s="1312">
        <v>764.42438069362299</v>
      </c>
      <c r="X27" s="235"/>
      <c r="Y27" s="1328"/>
    </row>
    <row r="28" spans="1:25" s="1329" customFormat="1" ht="19.5" customHeight="1" x14ac:dyDescent="0.2">
      <c r="A28" s="1323"/>
      <c r="B28" s="1324"/>
      <c r="C28" s="1344">
        <v>41</v>
      </c>
      <c r="D28" s="1326" t="s">
        <v>543</v>
      </c>
      <c r="E28" s="1326"/>
      <c r="F28" s="1327">
        <v>866.95928758512298</v>
      </c>
      <c r="G28" s="1327">
        <v>804.42428057554002</v>
      </c>
      <c r="H28" s="1327">
        <v>799.4827346041061</v>
      </c>
      <c r="I28" s="1327">
        <v>702.1224042879021</v>
      </c>
      <c r="J28" s="1327">
        <v>738.45918307804504</v>
      </c>
      <c r="K28" s="1327">
        <v>785.61360774118998</v>
      </c>
      <c r="L28" s="1327">
        <v>826.80329411764706</v>
      </c>
      <c r="M28" s="1327">
        <v>791.799752373091</v>
      </c>
      <c r="N28" s="1327">
        <v>734.55895335608602</v>
      </c>
      <c r="O28" s="1327">
        <v>781.08510011123508</v>
      </c>
      <c r="P28" s="1327">
        <v>999.816565881683</v>
      </c>
      <c r="Q28" s="1327">
        <v>808.69559241706202</v>
      </c>
      <c r="R28" s="1327">
        <v>848.24846595642111</v>
      </c>
      <c r="S28" s="1327">
        <v>799.26288587098509</v>
      </c>
      <c r="T28" s="1327">
        <v>879.11664336950503</v>
      </c>
      <c r="U28" s="1327">
        <v>763.48655883993308</v>
      </c>
      <c r="V28" s="1327">
        <v>716.96009240246406</v>
      </c>
      <c r="W28" s="1327">
        <v>731.17437042459699</v>
      </c>
      <c r="X28" s="235"/>
      <c r="Y28" s="1328"/>
    </row>
    <row r="29" spans="1:25" s="1329" customFormat="1" ht="9.75" customHeight="1" x14ac:dyDescent="0.2">
      <c r="A29" s="1323"/>
      <c r="B29" s="1324"/>
      <c r="C29" s="1344">
        <v>42</v>
      </c>
      <c r="D29" s="1326" t="s">
        <v>544</v>
      </c>
      <c r="E29" s="1326"/>
      <c r="F29" s="1327">
        <v>840.8530800821361</v>
      </c>
      <c r="G29" s="1327">
        <v>900.68004048583009</v>
      </c>
      <c r="H29" s="1327">
        <v>774.63707667298809</v>
      </c>
      <c r="I29" s="1327">
        <v>830.17370466321211</v>
      </c>
      <c r="J29" s="1327">
        <v>824.08271641791009</v>
      </c>
      <c r="K29" s="1327">
        <v>847.57838370565003</v>
      </c>
      <c r="L29" s="1327">
        <v>848.44650513950103</v>
      </c>
      <c r="M29" s="1327">
        <v>822.2773711048161</v>
      </c>
      <c r="N29" s="1327">
        <v>879.83377870563709</v>
      </c>
      <c r="O29" s="1327">
        <v>831.17850709740605</v>
      </c>
      <c r="P29" s="1327">
        <v>828.59912061330101</v>
      </c>
      <c r="Q29" s="1327">
        <v>787.87675965665198</v>
      </c>
      <c r="R29" s="1327">
        <v>788.17289021802003</v>
      </c>
      <c r="S29" s="1327">
        <v>883.32551900584804</v>
      </c>
      <c r="T29" s="1327">
        <v>808.73558508802205</v>
      </c>
      <c r="U29" s="1327">
        <v>793.31972696245703</v>
      </c>
      <c r="V29" s="1327">
        <v>811.25945791726099</v>
      </c>
      <c r="W29" s="1327">
        <v>850.70364436619707</v>
      </c>
      <c r="X29" s="235"/>
      <c r="Y29" s="1328"/>
    </row>
    <row r="30" spans="1:25" s="1329" customFormat="1" ht="19.5" customHeight="1" x14ac:dyDescent="0.2">
      <c r="A30" s="1323"/>
      <c r="B30" s="1324"/>
      <c r="C30" s="1344">
        <v>43</v>
      </c>
      <c r="D30" s="1326" t="s">
        <v>545</v>
      </c>
      <c r="E30" s="1326"/>
      <c r="F30" s="1327">
        <v>777.44225575606708</v>
      </c>
      <c r="G30" s="1327">
        <v>869.97950199203206</v>
      </c>
      <c r="H30" s="1327">
        <v>733.28761001701901</v>
      </c>
      <c r="I30" s="1327">
        <v>700.5718465909091</v>
      </c>
      <c r="J30" s="1327">
        <v>750.86571611253203</v>
      </c>
      <c r="K30" s="1327">
        <v>766.83534411276912</v>
      </c>
      <c r="L30" s="1327">
        <v>792.23669376693806</v>
      </c>
      <c r="M30" s="1327">
        <v>841.20244897959208</v>
      </c>
      <c r="N30" s="1327">
        <v>751.54194230769201</v>
      </c>
      <c r="O30" s="1327">
        <v>746.13831186440711</v>
      </c>
      <c r="P30" s="1327">
        <v>932.96966798183598</v>
      </c>
      <c r="Q30" s="1327">
        <v>801.52442386831308</v>
      </c>
      <c r="R30" s="1327">
        <v>790.34548565706507</v>
      </c>
      <c r="S30" s="1327">
        <v>757.93064921821906</v>
      </c>
      <c r="T30" s="1327">
        <v>1030.7574689186001</v>
      </c>
      <c r="U30" s="1327">
        <v>762.57828019323711</v>
      </c>
      <c r="V30" s="1327">
        <v>724.40364754098402</v>
      </c>
      <c r="W30" s="1327">
        <v>756.01991443240206</v>
      </c>
      <c r="X30" s="235"/>
      <c r="Y30" s="1328"/>
    </row>
    <row r="31" spans="1:25" s="1329" customFormat="1" ht="9.75" customHeight="1" x14ac:dyDescent="0.2">
      <c r="A31" s="1323"/>
      <c r="B31" s="1324"/>
      <c r="C31" s="1344">
        <v>44</v>
      </c>
      <c r="D31" s="1326" t="s">
        <v>546</v>
      </c>
      <c r="E31" s="1326"/>
      <c r="F31" s="1327">
        <v>820.97274830699803</v>
      </c>
      <c r="G31" s="1327">
        <v>751.92967741935513</v>
      </c>
      <c r="H31" s="1327">
        <v>783.35868616757602</v>
      </c>
      <c r="I31" s="1327">
        <v>689.63393518518501</v>
      </c>
      <c r="J31" s="1327">
        <v>764.46088300220811</v>
      </c>
      <c r="K31" s="1327">
        <v>824.04198010849905</v>
      </c>
      <c r="L31" s="1327">
        <v>771.63070028011202</v>
      </c>
      <c r="M31" s="1327">
        <v>792.36937183384009</v>
      </c>
      <c r="N31" s="1327">
        <v>749.89041666666708</v>
      </c>
      <c r="O31" s="1327">
        <v>775.54551980198005</v>
      </c>
      <c r="P31" s="1327">
        <v>1023.4932664624801</v>
      </c>
      <c r="Q31" s="1327">
        <v>732.83333333333303</v>
      </c>
      <c r="R31" s="1327">
        <v>850.38147550009205</v>
      </c>
      <c r="S31" s="1327">
        <v>824.36869324474003</v>
      </c>
      <c r="T31" s="1327">
        <v>855.24974999999995</v>
      </c>
      <c r="U31" s="1327">
        <v>776.18435294117603</v>
      </c>
      <c r="V31" s="1327">
        <v>733.91110619468998</v>
      </c>
      <c r="W31" s="1327">
        <v>776.30930817610101</v>
      </c>
      <c r="X31" s="235"/>
      <c r="Y31" s="1328"/>
    </row>
    <row r="32" spans="1:25" s="1329" customFormat="1" ht="19.5" customHeight="1" x14ac:dyDescent="0.2">
      <c r="A32" s="1323"/>
      <c r="B32" s="1324"/>
      <c r="C32" s="1318">
        <v>5</v>
      </c>
      <c r="D32" s="1319" t="s">
        <v>547</v>
      </c>
      <c r="E32" s="1319"/>
      <c r="F32" s="1312">
        <v>644.06198890122107</v>
      </c>
      <c r="G32" s="1312">
        <v>611.25242213194008</v>
      </c>
      <c r="H32" s="1312">
        <v>623.03845325799307</v>
      </c>
      <c r="I32" s="1312">
        <v>586.35788412514501</v>
      </c>
      <c r="J32" s="1312">
        <v>602.38636806825104</v>
      </c>
      <c r="K32" s="1312">
        <v>620.91610043774301</v>
      </c>
      <c r="L32" s="1312">
        <v>631.30000461893815</v>
      </c>
      <c r="M32" s="1312">
        <v>678.03417204749007</v>
      </c>
      <c r="N32" s="1312">
        <v>594.11700321870205</v>
      </c>
      <c r="O32" s="1312">
        <v>635.07276442700709</v>
      </c>
      <c r="P32" s="1312">
        <v>716.09256509959209</v>
      </c>
      <c r="Q32" s="1312">
        <v>607.48502333579006</v>
      </c>
      <c r="R32" s="1312">
        <v>656.60705487076507</v>
      </c>
      <c r="S32" s="1312">
        <v>622.33739063176802</v>
      </c>
      <c r="T32" s="1312">
        <v>640.43265993266004</v>
      </c>
      <c r="U32" s="1312">
        <v>601.17362077473513</v>
      </c>
      <c r="V32" s="1312">
        <v>597.34626875000004</v>
      </c>
      <c r="W32" s="1312">
        <v>605.36247409430496</v>
      </c>
      <c r="X32" s="235"/>
      <c r="Y32" s="1328"/>
    </row>
    <row r="33" spans="1:25" s="1329" customFormat="1" ht="9.75" customHeight="1" x14ac:dyDescent="0.2">
      <c r="A33" s="1323"/>
      <c r="B33" s="1324"/>
      <c r="C33" s="1344">
        <v>51</v>
      </c>
      <c r="D33" s="1326" t="s">
        <v>548</v>
      </c>
      <c r="E33" s="1326"/>
      <c r="F33" s="1327">
        <v>605.73354268719402</v>
      </c>
      <c r="G33" s="1327">
        <v>600.05690437601311</v>
      </c>
      <c r="H33" s="1327">
        <v>578.18343856391198</v>
      </c>
      <c r="I33" s="1327">
        <v>572.24514096185703</v>
      </c>
      <c r="J33" s="1327">
        <v>583.11977764423114</v>
      </c>
      <c r="K33" s="1327">
        <v>597.88812038745402</v>
      </c>
      <c r="L33" s="1327">
        <v>615.75998235294105</v>
      </c>
      <c r="M33" s="1327">
        <v>726.08066208082505</v>
      </c>
      <c r="N33" s="1327">
        <v>578.500065019506</v>
      </c>
      <c r="O33" s="1327">
        <v>606.21377275869997</v>
      </c>
      <c r="P33" s="1327">
        <v>711.53215304224602</v>
      </c>
      <c r="Q33" s="1327">
        <v>609.35367875647705</v>
      </c>
      <c r="R33" s="1327">
        <v>607.80017584018299</v>
      </c>
      <c r="S33" s="1327">
        <v>602.57804413793099</v>
      </c>
      <c r="T33" s="1327">
        <v>602.11102895076499</v>
      </c>
      <c r="U33" s="1327">
        <v>582.99717356687904</v>
      </c>
      <c r="V33" s="1327">
        <v>586.27794799321703</v>
      </c>
      <c r="W33" s="1327">
        <v>598.58867177097204</v>
      </c>
      <c r="X33" s="235"/>
      <c r="Y33" s="1328"/>
    </row>
    <row r="34" spans="1:25" s="1329" customFormat="1" ht="9.75" customHeight="1" x14ac:dyDescent="0.2">
      <c r="A34" s="1323"/>
      <c r="B34" s="1324"/>
      <c r="C34" s="1344">
        <v>52</v>
      </c>
      <c r="D34" s="1326" t="s">
        <v>549</v>
      </c>
      <c r="E34" s="1326"/>
      <c r="F34" s="1327">
        <v>691.30235283734908</v>
      </c>
      <c r="G34" s="1327">
        <v>634.53963554668007</v>
      </c>
      <c r="H34" s="1327">
        <v>660.35129068388505</v>
      </c>
      <c r="I34" s="1327">
        <v>605.04069549970802</v>
      </c>
      <c r="J34" s="1327">
        <v>629.40310810810797</v>
      </c>
      <c r="K34" s="1327">
        <v>652.11852630204908</v>
      </c>
      <c r="L34" s="1327">
        <v>664.27931046802405</v>
      </c>
      <c r="M34" s="1327">
        <v>644.58873037488002</v>
      </c>
      <c r="N34" s="1327">
        <v>618.0106229660621</v>
      </c>
      <c r="O34" s="1327">
        <v>668.89475636138911</v>
      </c>
      <c r="P34" s="1327">
        <v>764.85240001396596</v>
      </c>
      <c r="Q34" s="1327">
        <v>623.66</v>
      </c>
      <c r="R34" s="1327">
        <v>702.60331428885297</v>
      </c>
      <c r="S34" s="1327">
        <v>653.656559509202</v>
      </c>
      <c r="T34" s="1327">
        <v>677.18570516041098</v>
      </c>
      <c r="U34" s="1327">
        <v>622.93700939324697</v>
      </c>
      <c r="V34" s="1327">
        <v>617.27721631205702</v>
      </c>
      <c r="W34" s="1327">
        <v>634.95996562330413</v>
      </c>
      <c r="X34" s="235"/>
      <c r="Y34" s="1328"/>
    </row>
    <row r="35" spans="1:25" s="1329" customFormat="1" ht="9.75" customHeight="1" x14ac:dyDescent="0.2">
      <c r="A35" s="1323"/>
      <c r="B35" s="1324"/>
      <c r="C35" s="1344">
        <v>53</v>
      </c>
      <c r="D35" s="1326" t="s">
        <v>550</v>
      </c>
      <c r="E35" s="1326"/>
      <c r="F35" s="1327">
        <v>572.58811214108107</v>
      </c>
      <c r="G35" s="1327">
        <v>582.34646305991907</v>
      </c>
      <c r="H35" s="1327">
        <v>571.25383152173902</v>
      </c>
      <c r="I35" s="1327">
        <v>571.19151465798006</v>
      </c>
      <c r="J35" s="1327">
        <v>571.05114059853202</v>
      </c>
      <c r="K35" s="1327">
        <v>570.984796427633</v>
      </c>
      <c r="L35" s="1327">
        <v>575.5745330969271</v>
      </c>
      <c r="M35" s="1327">
        <v>571.70353947368403</v>
      </c>
      <c r="N35" s="1327">
        <v>576.67914924647505</v>
      </c>
      <c r="O35" s="1327">
        <v>575.17650968783607</v>
      </c>
      <c r="P35" s="1327">
        <v>599.91752420545902</v>
      </c>
      <c r="Q35" s="1327">
        <v>587.35023348899301</v>
      </c>
      <c r="R35" s="1327">
        <v>572.91955466716297</v>
      </c>
      <c r="S35" s="1327">
        <v>570.92989543483804</v>
      </c>
      <c r="T35" s="1327">
        <v>576.61892002128002</v>
      </c>
      <c r="U35" s="1327">
        <v>573.31755782312905</v>
      </c>
      <c r="V35" s="1327">
        <v>573.73649561952402</v>
      </c>
      <c r="W35" s="1327">
        <v>560.31626411815796</v>
      </c>
      <c r="X35" s="235"/>
      <c r="Y35" s="1328"/>
    </row>
    <row r="36" spans="1:25" s="1329" customFormat="1" ht="9.75" customHeight="1" x14ac:dyDescent="0.2">
      <c r="A36" s="1323"/>
      <c r="B36" s="1324"/>
      <c r="C36" s="1344">
        <v>54</v>
      </c>
      <c r="D36" s="1326" t="s">
        <v>551</v>
      </c>
      <c r="E36" s="1326"/>
      <c r="F36" s="1327">
        <v>643.99923222748805</v>
      </c>
      <c r="G36" s="1327">
        <v>690.40887323943707</v>
      </c>
      <c r="H36" s="1327">
        <v>634.7217082294261</v>
      </c>
      <c r="I36" s="1327">
        <v>607.99305882352905</v>
      </c>
      <c r="J36" s="1327">
        <v>641.82662551440296</v>
      </c>
      <c r="K36" s="1327">
        <v>699.947173913043</v>
      </c>
      <c r="L36" s="1327">
        <v>724.70940789473707</v>
      </c>
      <c r="M36" s="1327">
        <v>721.21675589836707</v>
      </c>
      <c r="N36" s="1327">
        <v>648.21471337579601</v>
      </c>
      <c r="O36" s="1327">
        <v>668.15183361629897</v>
      </c>
      <c r="P36" s="1327">
        <v>688.46652607855799</v>
      </c>
      <c r="Q36" s="1327">
        <v>642.44433070866103</v>
      </c>
      <c r="R36" s="1327">
        <v>679.10276373626402</v>
      </c>
      <c r="S36" s="1327">
        <v>660.92920430107506</v>
      </c>
      <c r="T36" s="1327">
        <v>706.29013033175409</v>
      </c>
      <c r="U36" s="1327">
        <v>605.93935135135098</v>
      </c>
      <c r="V36" s="1327">
        <v>602.52469483568109</v>
      </c>
      <c r="W36" s="1327">
        <v>631.83070967741901</v>
      </c>
      <c r="X36" s="235"/>
      <c r="Y36" s="1328"/>
    </row>
    <row r="37" spans="1:25" s="1329" customFormat="1" ht="19.5" customHeight="1" x14ac:dyDescent="0.2">
      <c r="A37" s="1323"/>
      <c r="B37" s="1324"/>
      <c r="C37" s="1318">
        <v>6</v>
      </c>
      <c r="D37" s="1319" t="s">
        <v>552</v>
      </c>
      <c r="E37" s="1319"/>
      <c r="F37" s="1312">
        <v>630.72210653753007</v>
      </c>
      <c r="G37" s="1312">
        <v>633.95571227080404</v>
      </c>
      <c r="H37" s="1312">
        <v>571.71294063926894</v>
      </c>
      <c r="I37" s="1312">
        <v>622.26385159010601</v>
      </c>
      <c r="J37" s="1312">
        <v>602.81896494156899</v>
      </c>
      <c r="K37" s="1312">
        <v>684.02304891922597</v>
      </c>
      <c r="L37" s="1312">
        <v>745.11353339787001</v>
      </c>
      <c r="M37" s="1312">
        <v>719.26575464684004</v>
      </c>
      <c r="N37" s="1312">
        <v>608.47637450199204</v>
      </c>
      <c r="O37" s="1312">
        <v>659.09456745311604</v>
      </c>
      <c r="P37" s="1312">
        <v>659.49834976152613</v>
      </c>
      <c r="Q37" s="1312">
        <v>700.44461651917402</v>
      </c>
      <c r="R37" s="1312">
        <v>1024.3737092511001</v>
      </c>
      <c r="S37" s="1312">
        <v>623.36656297039599</v>
      </c>
      <c r="T37" s="1312">
        <v>795.441557575758</v>
      </c>
      <c r="U37" s="1312">
        <v>775.082043918919</v>
      </c>
      <c r="V37" s="1312">
        <v>612.87992974238909</v>
      </c>
      <c r="W37" s="1312">
        <v>599.31809712586698</v>
      </c>
      <c r="X37" s="235"/>
      <c r="Y37" s="1328"/>
    </row>
    <row r="38" spans="1:25" s="1329" customFormat="1" ht="19.5" customHeight="1" x14ac:dyDescent="0.2">
      <c r="A38" s="1323"/>
      <c r="B38" s="1324"/>
      <c r="C38" s="1344">
        <v>61</v>
      </c>
      <c r="D38" s="1326" t="s">
        <v>553</v>
      </c>
      <c r="E38" s="1326"/>
      <c r="F38" s="1327">
        <v>597.84635514018703</v>
      </c>
      <c r="G38" s="1327">
        <v>635.54012801204806</v>
      </c>
      <c r="H38" s="1327">
        <v>572.81179054054098</v>
      </c>
      <c r="I38" s="1327">
        <v>620.10178260869611</v>
      </c>
      <c r="J38" s="1327">
        <v>600.54960739030003</v>
      </c>
      <c r="K38" s="1327">
        <v>574.62888429752104</v>
      </c>
      <c r="L38" s="1327">
        <v>744.44231079717508</v>
      </c>
      <c r="M38" s="1327">
        <v>670.41234052757807</v>
      </c>
      <c r="N38" s="1327">
        <v>616.05445544554505</v>
      </c>
      <c r="O38" s="1327">
        <v>606.63219512195099</v>
      </c>
      <c r="P38" s="1327">
        <v>617.47264910354909</v>
      </c>
      <c r="Q38" s="1327">
        <v>702.14522342064708</v>
      </c>
      <c r="R38" s="1327">
        <v>600.37682065217405</v>
      </c>
      <c r="S38" s="1327">
        <v>616.77826912018406</v>
      </c>
      <c r="T38" s="1327">
        <v>634.133518850987</v>
      </c>
      <c r="U38" s="1327">
        <v>579.26082191780802</v>
      </c>
      <c r="V38" s="1327">
        <v>624.07050156739808</v>
      </c>
      <c r="W38" s="1327">
        <v>597.86263855421703</v>
      </c>
      <c r="X38" s="235"/>
      <c r="Y38" s="1328"/>
    </row>
    <row r="39" spans="1:25" s="1329" customFormat="1" ht="19.5" customHeight="1" x14ac:dyDescent="0.2">
      <c r="A39" s="1323"/>
      <c r="B39" s="1324"/>
      <c r="C39" s="1344">
        <v>62</v>
      </c>
      <c r="D39" s="1326" t="s">
        <v>554</v>
      </c>
      <c r="E39" s="1326"/>
      <c r="F39" s="1327">
        <v>691.16378006872912</v>
      </c>
      <c r="G39" s="1327">
        <v>610.57677777777815</v>
      </c>
      <c r="H39" s="1327">
        <v>566.99903381642503</v>
      </c>
      <c r="I39" s="1327">
        <v>631.64641509434011</v>
      </c>
      <c r="J39" s="1327">
        <v>608.73843373494014</v>
      </c>
      <c r="K39" s="1327">
        <v>818.0655189873421</v>
      </c>
      <c r="L39" s="1327">
        <v>760.95119047619005</v>
      </c>
      <c r="M39" s="1327">
        <v>887.62834710743812</v>
      </c>
      <c r="N39" s="1327">
        <v>596.93788944723599</v>
      </c>
      <c r="O39" s="1327">
        <v>811.64472813238808</v>
      </c>
      <c r="P39" s="1327">
        <v>938.27563106796106</v>
      </c>
      <c r="Q39" s="1327">
        <v>662.38620689655204</v>
      </c>
      <c r="R39" s="1327">
        <v>1425.8253087478599</v>
      </c>
      <c r="S39" s="1327">
        <v>668.47303149606307</v>
      </c>
      <c r="T39" s="1327">
        <v>1130.69744402985</v>
      </c>
      <c r="U39" s="1327">
        <v>965.68136666666715</v>
      </c>
      <c r="V39" s="1327">
        <v>579.82629629629594</v>
      </c>
      <c r="W39" s="1327">
        <v>606.06687150838013</v>
      </c>
      <c r="X39" s="235"/>
      <c r="Y39" s="1328"/>
    </row>
    <row r="40" spans="1:25" s="1329" customFormat="1" ht="10.5" customHeight="1" x14ac:dyDescent="0.2">
      <c r="A40" s="1323"/>
      <c r="B40" s="1324"/>
      <c r="C40" s="1318">
        <v>7</v>
      </c>
      <c r="D40" s="1319" t="s">
        <v>555</v>
      </c>
      <c r="E40" s="1319"/>
      <c r="F40" s="1312">
        <v>727.93850008328207</v>
      </c>
      <c r="G40" s="1312">
        <v>722.23254771784207</v>
      </c>
      <c r="H40" s="1312">
        <v>642.00448789312611</v>
      </c>
      <c r="I40" s="1312">
        <v>638.11493939393904</v>
      </c>
      <c r="J40" s="1312">
        <v>657.61565157750306</v>
      </c>
      <c r="K40" s="1312">
        <v>706.63720054570308</v>
      </c>
      <c r="L40" s="1312">
        <v>729.78601728568106</v>
      </c>
      <c r="M40" s="1312">
        <v>714.42682830282013</v>
      </c>
      <c r="N40" s="1312">
        <v>626.83210774410816</v>
      </c>
      <c r="O40" s="1312">
        <v>775.50689390903597</v>
      </c>
      <c r="P40" s="1312">
        <v>816.48009995892107</v>
      </c>
      <c r="Q40" s="1312">
        <v>691.19666264333102</v>
      </c>
      <c r="R40" s="1312">
        <v>667.40119319576604</v>
      </c>
      <c r="S40" s="1312">
        <v>726.66522626979304</v>
      </c>
      <c r="T40" s="1312">
        <v>778.94727342603608</v>
      </c>
      <c r="U40" s="1312">
        <v>654.75394721874602</v>
      </c>
      <c r="V40" s="1312">
        <v>639.24082674335</v>
      </c>
      <c r="W40" s="1312">
        <v>666.05678106283904</v>
      </c>
      <c r="X40" s="235"/>
      <c r="Y40" s="1328"/>
    </row>
    <row r="41" spans="1:25" s="1329" customFormat="1" ht="19.5" customHeight="1" x14ac:dyDescent="0.2">
      <c r="A41" s="1323"/>
      <c r="B41" s="1324"/>
      <c r="C41" s="1344">
        <v>71</v>
      </c>
      <c r="D41" s="1326" t="s">
        <v>556</v>
      </c>
      <c r="E41" s="1326"/>
      <c r="F41" s="1327">
        <v>657.96358990806107</v>
      </c>
      <c r="G41" s="1327">
        <v>613.43694444444407</v>
      </c>
      <c r="H41" s="1327">
        <v>630.09137860655005</v>
      </c>
      <c r="I41" s="1327">
        <v>601.17828522920206</v>
      </c>
      <c r="J41" s="1327">
        <v>608.949773755656</v>
      </c>
      <c r="K41" s="1327">
        <v>648.54169178082202</v>
      </c>
      <c r="L41" s="1327">
        <v>651.18325607064003</v>
      </c>
      <c r="M41" s="1327">
        <v>666.52481996974302</v>
      </c>
      <c r="N41" s="1327">
        <v>591.25436516264404</v>
      </c>
      <c r="O41" s="1327">
        <v>699.03491059411704</v>
      </c>
      <c r="P41" s="1327">
        <v>718.91349235525104</v>
      </c>
      <c r="Q41" s="1327">
        <v>637.04011682243004</v>
      </c>
      <c r="R41" s="1327">
        <v>650.43245126218403</v>
      </c>
      <c r="S41" s="1327">
        <v>693.10940083306605</v>
      </c>
      <c r="T41" s="1327">
        <v>686.35566037735794</v>
      </c>
      <c r="U41" s="1327">
        <v>632.74267453977109</v>
      </c>
      <c r="V41" s="1327">
        <v>613.42856158484096</v>
      </c>
      <c r="W41" s="1327">
        <v>646.47539932161612</v>
      </c>
      <c r="X41" s="235"/>
      <c r="Y41" s="1328"/>
    </row>
    <row r="42" spans="1:25" s="1329" customFormat="1" ht="19.5" customHeight="1" x14ac:dyDescent="0.2">
      <c r="A42" s="1323"/>
      <c r="B42" s="1324"/>
      <c r="C42" s="1344">
        <v>72</v>
      </c>
      <c r="D42" s="1326" t="s">
        <v>557</v>
      </c>
      <c r="E42" s="1326"/>
      <c r="F42" s="1327">
        <v>797.91263998296802</v>
      </c>
      <c r="G42" s="1327">
        <v>813.78935632183902</v>
      </c>
      <c r="H42" s="1327">
        <v>709.43756258234498</v>
      </c>
      <c r="I42" s="1327">
        <v>662.01783308931215</v>
      </c>
      <c r="J42" s="1327">
        <v>708.12683582089608</v>
      </c>
      <c r="K42" s="1327">
        <v>818.39520180820102</v>
      </c>
      <c r="L42" s="1327">
        <v>804.33906279287703</v>
      </c>
      <c r="M42" s="1327">
        <v>749.78937499999995</v>
      </c>
      <c r="N42" s="1327">
        <v>649.17723684210512</v>
      </c>
      <c r="O42" s="1327">
        <v>889.85579430904704</v>
      </c>
      <c r="P42" s="1327">
        <v>926.88904358618709</v>
      </c>
      <c r="Q42" s="1327">
        <v>714.278469656992</v>
      </c>
      <c r="R42" s="1327">
        <v>735.188420690518</v>
      </c>
      <c r="S42" s="1327">
        <v>788.69670523575405</v>
      </c>
      <c r="T42" s="1327">
        <v>853.79708165728107</v>
      </c>
      <c r="U42" s="1327">
        <v>734.15227964743599</v>
      </c>
      <c r="V42" s="1327">
        <v>643.838355795148</v>
      </c>
      <c r="W42" s="1327">
        <v>746.15088460138304</v>
      </c>
      <c r="X42" s="235"/>
      <c r="Y42" s="1328"/>
    </row>
    <row r="43" spans="1:25" s="1329" customFormat="1" ht="9" customHeight="1" x14ac:dyDescent="0.2">
      <c r="A43" s="1323"/>
      <c r="B43" s="1324"/>
      <c r="C43" s="1344">
        <v>73</v>
      </c>
      <c r="D43" s="1326" t="s">
        <v>558</v>
      </c>
      <c r="E43" s="1326"/>
      <c r="F43" s="1327">
        <v>645.07188686267205</v>
      </c>
      <c r="G43" s="1327">
        <v>679.42857142857099</v>
      </c>
      <c r="H43" s="1327">
        <v>646.65738955823315</v>
      </c>
      <c r="I43" s="1327">
        <v>617.55264150943401</v>
      </c>
      <c r="J43" s="1327">
        <v>645.88465346534701</v>
      </c>
      <c r="K43" s="1327">
        <v>630.40572700296707</v>
      </c>
      <c r="L43" s="1327">
        <v>749.66881118881099</v>
      </c>
      <c r="M43" s="1327">
        <v>742.754561403509</v>
      </c>
      <c r="N43" s="1327">
        <v>568.45500000000004</v>
      </c>
      <c r="O43" s="1327">
        <v>639.70245439469306</v>
      </c>
      <c r="P43" s="1327">
        <v>844.09215401380311</v>
      </c>
      <c r="Q43" s="1327">
        <v>764.1561538461541</v>
      </c>
      <c r="R43" s="1327">
        <v>696.09324242424202</v>
      </c>
      <c r="S43" s="1327">
        <v>751.75100591716011</v>
      </c>
      <c r="T43" s="1327">
        <v>819.59761517615209</v>
      </c>
      <c r="U43" s="1327">
        <v>580.41439222042106</v>
      </c>
      <c r="V43" s="1327">
        <v>617.58083333333309</v>
      </c>
      <c r="W43" s="1327">
        <v>609.36446064139909</v>
      </c>
      <c r="X43" s="235"/>
      <c r="Y43" s="1328"/>
    </row>
    <row r="44" spans="1:25" s="1329" customFormat="1" ht="9.75" customHeight="1" x14ac:dyDescent="0.2">
      <c r="A44" s="1323"/>
      <c r="B44" s="1324"/>
      <c r="C44" s="1344">
        <v>74</v>
      </c>
      <c r="D44" s="1326" t="s">
        <v>559</v>
      </c>
      <c r="E44" s="1326"/>
      <c r="F44" s="1327">
        <v>872.081407992565</v>
      </c>
      <c r="G44" s="1327">
        <v>871.77687500000002</v>
      </c>
      <c r="H44" s="1327">
        <v>768.76376310679609</v>
      </c>
      <c r="I44" s="1327">
        <v>809.94424731182801</v>
      </c>
      <c r="J44" s="1327">
        <v>793.254545454545</v>
      </c>
      <c r="K44" s="1327">
        <v>824.73260869565206</v>
      </c>
      <c r="L44" s="1327">
        <v>773.83387959866195</v>
      </c>
      <c r="M44" s="1327">
        <v>842.91534071550302</v>
      </c>
      <c r="N44" s="1327">
        <v>828.56193181818207</v>
      </c>
      <c r="O44" s="1327">
        <v>910.05852021357714</v>
      </c>
      <c r="P44" s="1327">
        <v>917.59864393705607</v>
      </c>
      <c r="Q44" s="1327">
        <v>946.18918918918905</v>
      </c>
      <c r="R44" s="1327">
        <v>846.39889155799608</v>
      </c>
      <c r="S44" s="1327">
        <v>856.96366873065006</v>
      </c>
      <c r="T44" s="1327">
        <v>912.86057340583307</v>
      </c>
      <c r="U44" s="1327">
        <v>729.03245614035109</v>
      </c>
      <c r="V44" s="1327">
        <v>808.72558441558397</v>
      </c>
      <c r="W44" s="1327">
        <v>682.99989710610907</v>
      </c>
      <c r="X44" s="235"/>
      <c r="Y44" s="1328"/>
    </row>
    <row r="45" spans="1:25" s="1329" customFormat="1" ht="19.5" customHeight="1" x14ac:dyDescent="0.2">
      <c r="A45" s="1323"/>
      <c r="B45" s="1324"/>
      <c r="C45" s="1344">
        <v>75</v>
      </c>
      <c r="D45" s="1326" t="s">
        <v>560</v>
      </c>
      <c r="E45" s="1326"/>
      <c r="F45" s="1327">
        <v>667.82848006443794</v>
      </c>
      <c r="G45" s="1327">
        <v>627.25921311475406</v>
      </c>
      <c r="H45" s="1327">
        <v>591.73493306521107</v>
      </c>
      <c r="I45" s="1327">
        <v>583.87093816631102</v>
      </c>
      <c r="J45" s="1327">
        <v>589.78874671340907</v>
      </c>
      <c r="K45" s="1327">
        <v>605.78949248120296</v>
      </c>
      <c r="L45" s="1327">
        <v>663.88459236326105</v>
      </c>
      <c r="M45" s="1327">
        <v>683.26731243001097</v>
      </c>
      <c r="N45" s="1327">
        <v>591.59412834224599</v>
      </c>
      <c r="O45" s="1327">
        <v>662.75111403047811</v>
      </c>
      <c r="P45" s="1327">
        <v>695.81586744420815</v>
      </c>
      <c r="Q45" s="1327">
        <v>634.34675718849803</v>
      </c>
      <c r="R45" s="1327">
        <v>596.91577281392802</v>
      </c>
      <c r="S45" s="1327">
        <v>641.10545535980907</v>
      </c>
      <c r="T45" s="1327">
        <v>681.77552672227409</v>
      </c>
      <c r="U45" s="1327">
        <v>588.67982033096905</v>
      </c>
      <c r="V45" s="1327">
        <v>619.93601307189499</v>
      </c>
      <c r="W45" s="1327">
        <v>603.94459521094609</v>
      </c>
      <c r="X45" s="235"/>
      <c r="Y45" s="1328"/>
    </row>
    <row r="46" spans="1:25" s="1329" customFormat="1" ht="10.5" customHeight="1" x14ac:dyDescent="0.2">
      <c r="A46" s="1323"/>
      <c r="B46" s="1324"/>
      <c r="C46" s="1318">
        <v>8</v>
      </c>
      <c r="D46" s="1319" t="s">
        <v>561</v>
      </c>
      <c r="E46" s="1319"/>
      <c r="F46" s="1312">
        <v>663.93040377748912</v>
      </c>
      <c r="G46" s="1312">
        <v>762.08335032280002</v>
      </c>
      <c r="H46" s="1312">
        <v>606.25796770838303</v>
      </c>
      <c r="I46" s="1312">
        <v>628.95838607594897</v>
      </c>
      <c r="J46" s="1312">
        <v>628.20776301806609</v>
      </c>
      <c r="K46" s="1312">
        <v>673.36188910528097</v>
      </c>
      <c r="L46" s="1312">
        <v>701.87997713414597</v>
      </c>
      <c r="M46" s="1312">
        <v>680.17518892705607</v>
      </c>
      <c r="N46" s="1312">
        <v>642.98474732006093</v>
      </c>
      <c r="O46" s="1312">
        <v>706.33144921222708</v>
      </c>
      <c r="P46" s="1312">
        <v>717.44933720826805</v>
      </c>
      <c r="Q46" s="1312">
        <v>688.10142091152807</v>
      </c>
      <c r="R46" s="1312">
        <v>632.05671290329599</v>
      </c>
      <c r="S46" s="1312">
        <v>704.13746019460405</v>
      </c>
      <c r="T46" s="1312">
        <v>902.65253690541306</v>
      </c>
      <c r="U46" s="1312">
        <v>629.13734505363493</v>
      </c>
      <c r="V46" s="1312">
        <v>627.48172664952904</v>
      </c>
      <c r="W46" s="1312">
        <v>626.33507658907206</v>
      </c>
      <c r="X46" s="235"/>
      <c r="Y46" s="1328"/>
    </row>
    <row r="47" spans="1:25" s="1329" customFormat="1" ht="9.75" customHeight="1" x14ac:dyDescent="0.2">
      <c r="A47" s="1323"/>
      <c r="B47" s="1324"/>
      <c r="C47" s="1344">
        <v>81</v>
      </c>
      <c r="D47" s="1326" t="s">
        <v>562</v>
      </c>
      <c r="E47" s="1326"/>
      <c r="F47" s="1327">
        <v>647.031238234797</v>
      </c>
      <c r="G47" s="1327">
        <v>877.71929961089506</v>
      </c>
      <c r="H47" s="1327">
        <v>586.89091050777699</v>
      </c>
      <c r="I47" s="1327">
        <v>621.57040000000006</v>
      </c>
      <c r="J47" s="1327">
        <v>605.04605734767006</v>
      </c>
      <c r="K47" s="1327">
        <v>703.34306438685508</v>
      </c>
      <c r="L47" s="1327">
        <v>683.18235662148106</v>
      </c>
      <c r="M47" s="1327">
        <v>710.97142595978107</v>
      </c>
      <c r="N47" s="1327">
        <v>605.25994112699698</v>
      </c>
      <c r="O47" s="1327">
        <v>702.74870325400695</v>
      </c>
      <c r="P47" s="1327">
        <v>772.92828061224509</v>
      </c>
      <c r="Q47" s="1327">
        <v>700.5604369414101</v>
      </c>
      <c r="R47" s="1327">
        <v>608.27226919136297</v>
      </c>
      <c r="S47" s="1327">
        <v>692.24196449704095</v>
      </c>
      <c r="T47" s="1327">
        <v>938.166910176236</v>
      </c>
      <c r="U47" s="1327">
        <v>613.39760615559999</v>
      </c>
      <c r="V47" s="1327">
        <v>576.61237730061305</v>
      </c>
      <c r="W47" s="1327">
        <v>593.83642424242407</v>
      </c>
      <c r="X47" s="235"/>
      <c r="Y47" s="1328"/>
    </row>
    <row r="48" spans="1:25" s="1329" customFormat="1" ht="9.75" customHeight="1" x14ac:dyDescent="0.2">
      <c r="A48" s="1323"/>
      <c r="B48" s="1324"/>
      <c r="C48" s="1344">
        <v>82</v>
      </c>
      <c r="D48" s="1326" t="s">
        <v>563</v>
      </c>
      <c r="E48" s="1326"/>
      <c r="F48" s="1327">
        <v>693.97906529810007</v>
      </c>
      <c r="G48" s="1327">
        <v>866.90095999999994</v>
      </c>
      <c r="H48" s="1327">
        <v>676.10311432325909</v>
      </c>
      <c r="I48" s="1327">
        <v>642.93525691699597</v>
      </c>
      <c r="J48" s="1327">
        <v>601.51602941176509</v>
      </c>
      <c r="K48" s="1327">
        <v>615.459728601253</v>
      </c>
      <c r="L48" s="1327">
        <v>706.99698630137004</v>
      </c>
      <c r="M48" s="1327">
        <v>713.18882352941205</v>
      </c>
      <c r="N48" s="1327">
        <v>710.44115384615407</v>
      </c>
      <c r="O48" s="1327">
        <v>664.42170233463003</v>
      </c>
      <c r="P48" s="1327">
        <v>718.30178128523096</v>
      </c>
      <c r="Q48" s="1327">
        <v>736.84743589743607</v>
      </c>
      <c r="R48" s="1327">
        <v>642.81527651083195</v>
      </c>
      <c r="S48" s="1327">
        <v>701.47359183673507</v>
      </c>
      <c r="T48" s="1327">
        <v>1103.6078722810901</v>
      </c>
      <c r="U48" s="1327">
        <v>654.90738187451609</v>
      </c>
      <c r="V48" s="1327">
        <v>662.49938311688311</v>
      </c>
      <c r="W48" s="1327">
        <v>685.46228643216102</v>
      </c>
      <c r="X48" s="235"/>
      <c r="Y48" s="1328"/>
    </row>
    <row r="49" spans="1:25" s="1329" customFormat="1" ht="9.75" customHeight="1" x14ac:dyDescent="0.2">
      <c r="A49" s="1323"/>
      <c r="B49" s="1324"/>
      <c r="C49" s="1344">
        <v>83</v>
      </c>
      <c r="D49" s="1326" t="s">
        <v>564</v>
      </c>
      <c r="E49" s="1326"/>
      <c r="F49" s="1327">
        <v>685.15330412034007</v>
      </c>
      <c r="G49" s="1327">
        <v>688.35376536312799</v>
      </c>
      <c r="H49" s="1327">
        <v>663.20459384143805</v>
      </c>
      <c r="I49" s="1327">
        <v>626.27507177033499</v>
      </c>
      <c r="J49" s="1327">
        <v>667.84028653295093</v>
      </c>
      <c r="K49" s="1327">
        <v>654.616736188152</v>
      </c>
      <c r="L49" s="1327">
        <v>714.23636923076901</v>
      </c>
      <c r="M49" s="1327">
        <v>673.75980306345707</v>
      </c>
      <c r="N49" s="1327">
        <v>659.48574411134905</v>
      </c>
      <c r="O49" s="1327">
        <v>716.26047503045106</v>
      </c>
      <c r="P49" s="1327">
        <v>698.61973901808813</v>
      </c>
      <c r="Q49" s="1327">
        <v>670.46122100122102</v>
      </c>
      <c r="R49" s="1327">
        <v>669.06201532855903</v>
      </c>
      <c r="S49" s="1327">
        <v>712.69187664840706</v>
      </c>
      <c r="T49" s="1327">
        <v>754.28170029829801</v>
      </c>
      <c r="U49" s="1327">
        <v>640.62355125523004</v>
      </c>
      <c r="V49" s="1327">
        <v>643.77093886462899</v>
      </c>
      <c r="W49" s="1327">
        <v>640.68079618593606</v>
      </c>
      <c r="X49" s="235"/>
      <c r="Y49" s="1328"/>
    </row>
    <row r="50" spans="1:25" s="1329" customFormat="1" ht="10.5" customHeight="1" x14ac:dyDescent="0.2">
      <c r="A50" s="1323"/>
      <c r="B50" s="1324"/>
      <c r="C50" s="1318">
        <v>9</v>
      </c>
      <c r="D50" s="1319" t="s">
        <v>565</v>
      </c>
      <c r="E50" s="1319"/>
      <c r="F50" s="1312">
        <v>599.78222532536404</v>
      </c>
      <c r="G50" s="1312">
        <v>584.29742162069601</v>
      </c>
      <c r="H50" s="1312">
        <v>581.15220862051194</v>
      </c>
      <c r="I50" s="1312">
        <v>566.61529083665312</v>
      </c>
      <c r="J50" s="1312">
        <v>575.79934130332902</v>
      </c>
      <c r="K50" s="1312">
        <v>587.62046088019599</v>
      </c>
      <c r="L50" s="1312">
        <v>593.86905994550398</v>
      </c>
      <c r="M50" s="1312">
        <v>619.42178494623704</v>
      </c>
      <c r="N50" s="1312">
        <v>562.12077467279801</v>
      </c>
      <c r="O50" s="1312">
        <v>593.92131908557394</v>
      </c>
      <c r="P50" s="1312">
        <v>629.02945102582305</v>
      </c>
      <c r="Q50" s="1312">
        <v>585.537152173913</v>
      </c>
      <c r="R50" s="1312">
        <v>597.77624388713105</v>
      </c>
      <c r="S50" s="1312">
        <v>593.30295393224708</v>
      </c>
      <c r="T50" s="1312">
        <v>605.09928012657099</v>
      </c>
      <c r="U50" s="1312">
        <v>585.28616512519704</v>
      </c>
      <c r="V50" s="1312">
        <v>574.68218306010897</v>
      </c>
      <c r="W50" s="1312">
        <v>580.09442103885908</v>
      </c>
      <c r="X50" s="235"/>
      <c r="Y50" s="1328"/>
    </row>
    <row r="51" spans="1:25" s="1329" customFormat="1" ht="9.75" customHeight="1" x14ac:dyDescent="0.2">
      <c r="A51" s="1323"/>
      <c r="B51" s="1324"/>
      <c r="C51" s="1344">
        <v>91</v>
      </c>
      <c r="D51" s="1326" t="s">
        <v>566</v>
      </c>
      <c r="E51" s="1326"/>
      <c r="F51" s="1327">
        <v>557.08525302701003</v>
      </c>
      <c r="G51" s="1327">
        <v>555.64276573787402</v>
      </c>
      <c r="H51" s="1327">
        <v>549.67783142918699</v>
      </c>
      <c r="I51" s="1327">
        <v>544.58295690936097</v>
      </c>
      <c r="J51" s="1327">
        <v>545.94858468677512</v>
      </c>
      <c r="K51" s="1327">
        <v>549.53593423597704</v>
      </c>
      <c r="L51" s="1327">
        <v>551.078267405063</v>
      </c>
      <c r="M51" s="1327">
        <v>604.78494201861099</v>
      </c>
      <c r="N51" s="1327">
        <v>545.03476023391806</v>
      </c>
      <c r="O51" s="1327">
        <v>555.29036240090602</v>
      </c>
      <c r="P51" s="1327">
        <v>566.22114554450104</v>
      </c>
      <c r="Q51" s="1327">
        <v>552.28805194805204</v>
      </c>
      <c r="R51" s="1327">
        <v>549.87894862710402</v>
      </c>
      <c r="S51" s="1327">
        <v>558.97853753235506</v>
      </c>
      <c r="T51" s="1327">
        <v>558.00516671860396</v>
      </c>
      <c r="U51" s="1327">
        <v>564.32346153846197</v>
      </c>
      <c r="V51" s="1327">
        <v>555.01003243243201</v>
      </c>
      <c r="W51" s="1327">
        <v>545.2588369504731</v>
      </c>
      <c r="X51" s="235"/>
      <c r="Y51" s="1328"/>
    </row>
    <row r="52" spans="1:25" s="1329" customFormat="1" ht="19.5" customHeight="1" x14ac:dyDescent="0.2">
      <c r="A52" s="1323"/>
      <c r="B52" s="1324"/>
      <c r="C52" s="1344">
        <v>92</v>
      </c>
      <c r="D52" s="1326" t="s">
        <v>567</v>
      </c>
      <c r="E52" s="1326"/>
      <c r="F52" s="1327">
        <v>604.85592997811807</v>
      </c>
      <c r="G52" s="1327">
        <v>576.91389027431399</v>
      </c>
      <c r="H52" s="1327">
        <v>560.16808264462804</v>
      </c>
      <c r="I52" s="1327">
        <v>555.46263305322111</v>
      </c>
      <c r="J52" s="1327">
        <v>574.287434402332</v>
      </c>
      <c r="K52" s="1327">
        <v>560.22651356993697</v>
      </c>
      <c r="L52" s="1327">
        <v>629.14651701665514</v>
      </c>
      <c r="M52" s="1327">
        <v>577.21575265459114</v>
      </c>
      <c r="N52" s="1327">
        <v>578.27465703971109</v>
      </c>
      <c r="O52" s="1327">
        <v>581.24069411764697</v>
      </c>
      <c r="P52" s="1327">
        <v>573.12115039281707</v>
      </c>
      <c r="Q52" s="1327">
        <v>609.63529488859808</v>
      </c>
      <c r="R52" s="1327">
        <v>587.04267688679204</v>
      </c>
      <c r="S52" s="1327">
        <v>583.76159841479512</v>
      </c>
      <c r="T52" s="1327">
        <v>605.45448851774506</v>
      </c>
      <c r="U52" s="1327">
        <v>606.53379061371811</v>
      </c>
      <c r="V52" s="1327">
        <v>588.85562862669201</v>
      </c>
      <c r="W52" s="1327">
        <v>584.81293062201007</v>
      </c>
      <c r="X52" s="235"/>
      <c r="Y52" s="1328"/>
    </row>
    <row r="53" spans="1:25" s="1329" customFormat="1" ht="19.5" customHeight="1" x14ac:dyDescent="0.2">
      <c r="A53" s="1323"/>
      <c r="B53" s="1324"/>
      <c r="C53" s="1344">
        <v>93</v>
      </c>
      <c r="D53" s="1326" t="s">
        <v>568</v>
      </c>
      <c r="E53" s="1326"/>
      <c r="F53" s="1327">
        <v>601.26180563046103</v>
      </c>
      <c r="G53" s="1327">
        <v>622.96773139745903</v>
      </c>
      <c r="H53" s="1327">
        <v>577.28039315569504</v>
      </c>
      <c r="I53" s="1327">
        <v>576.80216417910401</v>
      </c>
      <c r="J53" s="1327">
        <v>588.24796625222007</v>
      </c>
      <c r="K53" s="1327">
        <v>612.20096789883303</v>
      </c>
      <c r="L53" s="1327">
        <v>619.75260504201708</v>
      </c>
      <c r="M53" s="1327">
        <v>618.02730637813204</v>
      </c>
      <c r="N53" s="1327">
        <v>557.40917898193811</v>
      </c>
      <c r="O53" s="1327">
        <v>604.06368527405903</v>
      </c>
      <c r="P53" s="1327">
        <v>654.04675769268795</v>
      </c>
      <c r="Q53" s="1327">
        <v>583.88066666666714</v>
      </c>
      <c r="R53" s="1327">
        <v>600.13729119019297</v>
      </c>
      <c r="S53" s="1327">
        <v>604.20660834454895</v>
      </c>
      <c r="T53" s="1327">
        <v>625.61416387337101</v>
      </c>
      <c r="U53" s="1327">
        <v>593.83047400611611</v>
      </c>
      <c r="V53" s="1327">
        <v>575.63383916990904</v>
      </c>
      <c r="W53" s="1327">
        <v>584.488256735341</v>
      </c>
      <c r="X53" s="235"/>
      <c r="Y53" s="1328"/>
    </row>
    <row r="54" spans="1:25" s="1329" customFormat="1" ht="9.75" customHeight="1" x14ac:dyDescent="0.2">
      <c r="A54" s="1323"/>
      <c r="B54" s="1324"/>
      <c r="C54" s="1344">
        <v>94</v>
      </c>
      <c r="D54" s="1326" t="s">
        <v>569</v>
      </c>
      <c r="E54" s="1326"/>
      <c r="F54" s="1327">
        <v>561.55176352705394</v>
      </c>
      <c r="G54" s="1327">
        <v>554.21959128065407</v>
      </c>
      <c r="H54" s="1327">
        <v>554.36599842767305</v>
      </c>
      <c r="I54" s="1327">
        <v>544.20531818181803</v>
      </c>
      <c r="J54" s="1327">
        <v>550.46072727272701</v>
      </c>
      <c r="K54" s="1327">
        <v>554.80402985074602</v>
      </c>
      <c r="L54" s="1327">
        <v>550.56015037594011</v>
      </c>
      <c r="M54" s="1327">
        <v>598.68612263858802</v>
      </c>
      <c r="N54" s="1327">
        <v>544.20817275747504</v>
      </c>
      <c r="O54" s="1327">
        <v>558.08455399061006</v>
      </c>
      <c r="P54" s="1327">
        <v>570.35952613240397</v>
      </c>
      <c r="Q54" s="1327">
        <v>553.52317948717905</v>
      </c>
      <c r="R54" s="1327">
        <v>553.69538393121798</v>
      </c>
      <c r="S54" s="1327">
        <v>559.44353750000005</v>
      </c>
      <c r="T54" s="1327">
        <v>556.27045924967706</v>
      </c>
      <c r="U54" s="1327">
        <v>547.82842233009694</v>
      </c>
      <c r="V54" s="1327">
        <v>546.73306501548007</v>
      </c>
      <c r="W54" s="1327">
        <v>547.69523731587606</v>
      </c>
      <c r="X54" s="235"/>
      <c r="Y54" s="1328"/>
    </row>
    <row r="55" spans="1:25" s="1329" customFormat="1" ht="19.5" customHeight="1" x14ac:dyDescent="0.2">
      <c r="A55" s="1323"/>
      <c r="B55" s="1324"/>
      <c r="C55" s="1344">
        <v>95</v>
      </c>
      <c r="D55" s="1326" t="s">
        <v>570</v>
      </c>
      <c r="E55" s="1326"/>
      <c r="F55" s="1327">
        <v>826.84574545454507</v>
      </c>
      <c r="G55" s="1327">
        <v>744.74</v>
      </c>
      <c r="H55" s="1327">
        <v>722.0119186046511</v>
      </c>
      <c r="I55" s="1327">
        <v>636.16285714285709</v>
      </c>
      <c r="J55" s="1327">
        <v>680.67794871794899</v>
      </c>
      <c r="K55" s="1327">
        <v>703.02243243243208</v>
      </c>
      <c r="L55" s="1327">
        <v>717.73291666666717</v>
      </c>
      <c r="M55" s="1327">
        <v>711.17826086956507</v>
      </c>
      <c r="N55" s="1327">
        <v>627.14939393939403</v>
      </c>
      <c r="O55" s="1327">
        <v>829.62457364341105</v>
      </c>
      <c r="P55" s="1327">
        <v>902.05945626477512</v>
      </c>
      <c r="Q55" s="1327">
        <v>614.5</v>
      </c>
      <c r="R55" s="1327">
        <v>750.0618902439021</v>
      </c>
      <c r="S55" s="1327">
        <v>751.65825396825414</v>
      </c>
      <c r="T55" s="1327">
        <v>690.00374999999997</v>
      </c>
      <c r="U55" s="1327">
        <v>621.68535087719306</v>
      </c>
      <c r="V55" s="1327">
        <v>623.04030303030299</v>
      </c>
      <c r="W55" s="1327">
        <v>663.67781609195401</v>
      </c>
      <c r="X55" s="235"/>
      <c r="Y55" s="1328"/>
    </row>
    <row r="56" spans="1:25" s="1329" customFormat="1" ht="9.75" customHeight="1" x14ac:dyDescent="0.2">
      <c r="A56" s="1323"/>
      <c r="B56" s="1324"/>
      <c r="C56" s="1344">
        <v>96</v>
      </c>
      <c r="D56" s="1326" t="s">
        <v>571</v>
      </c>
      <c r="E56" s="1326"/>
      <c r="F56" s="1327">
        <v>626.18880195599002</v>
      </c>
      <c r="G56" s="1327">
        <v>638.80198639455807</v>
      </c>
      <c r="H56" s="1327">
        <v>616.46767153877408</v>
      </c>
      <c r="I56" s="1327">
        <v>587.52679222357199</v>
      </c>
      <c r="J56" s="1327">
        <v>604.28412037037003</v>
      </c>
      <c r="K56" s="1327">
        <v>623.76956461961504</v>
      </c>
      <c r="L56" s="1327">
        <v>602.42295348837206</v>
      </c>
      <c r="M56" s="1327">
        <v>677.20917121588104</v>
      </c>
      <c r="N56" s="1327">
        <v>583.72852393617006</v>
      </c>
      <c r="O56" s="1327">
        <v>628.5419984326021</v>
      </c>
      <c r="P56" s="1327">
        <v>727.01355277054097</v>
      </c>
      <c r="Q56" s="1327">
        <v>616.7945951035781</v>
      </c>
      <c r="R56" s="1327">
        <v>649.19346647518205</v>
      </c>
      <c r="S56" s="1327">
        <v>626.94188461538511</v>
      </c>
      <c r="T56" s="1327">
        <v>662.03973999315804</v>
      </c>
      <c r="U56" s="1327">
        <v>597.784407176287</v>
      </c>
      <c r="V56" s="1327">
        <v>590.78400549954199</v>
      </c>
      <c r="W56" s="1327">
        <v>613.70123042505611</v>
      </c>
      <c r="X56" s="235"/>
      <c r="Y56" s="1328"/>
    </row>
    <row r="57" spans="1:25" s="1329" customFormat="1" ht="10.5" customHeight="1" x14ac:dyDescent="0.2">
      <c r="A57" s="1323"/>
      <c r="B57" s="1324"/>
      <c r="C57" s="1330" t="s">
        <v>572</v>
      </c>
      <c r="D57" s="1319"/>
      <c r="E57" s="1319"/>
      <c r="F57" s="1312">
        <v>1086.6672619047602</v>
      </c>
      <c r="G57" s="1312">
        <v>962.31769230769203</v>
      </c>
      <c r="H57" s="1312">
        <v>1162.8431034482801</v>
      </c>
      <c r="I57" s="1312">
        <v>811.9427272727271</v>
      </c>
      <c r="J57" s="1312">
        <v>1676.56230769231</v>
      </c>
      <c r="K57" s="1312">
        <v>1060.3877333333301</v>
      </c>
      <c r="L57" s="1312">
        <v>1252.4794117647102</v>
      </c>
      <c r="M57" s="1312">
        <v>1955.1475471698102</v>
      </c>
      <c r="N57" s="1312">
        <v>1674.27</v>
      </c>
      <c r="O57" s="1312">
        <v>1111.1779487179501</v>
      </c>
      <c r="P57" s="1312">
        <v>2062.0912241224105</v>
      </c>
      <c r="Q57" s="1312">
        <v>1058.9059999999999</v>
      </c>
      <c r="R57" s="1312">
        <v>1835.97251497006</v>
      </c>
      <c r="S57" s="1312">
        <v>1191.5104444444401</v>
      </c>
      <c r="T57" s="1312">
        <v>1957.4869696969699</v>
      </c>
      <c r="U57" s="1312">
        <v>1804.52272727273</v>
      </c>
      <c r="V57" s="1312">
        <v>1859.91928571429</v>
      </c>
      <c r="W57" s="1312">
        <v>1164.3697222222199</v>
      </c>
      <c r="X57" s="235"/>
      <c r="Y57" s="1328"/>
    </row>
    <row r="58" spans="1:25" s="1329" customFormat="1" ht="11.25" customHeight="1" x14ac:dyDescent="0.2">
      <c r="A58" s="1323"/>
      <c r="B58" s="1324"/>
      <c r="C58" s="1331"/>
      <c r="D58" s="1325" t="s">
        <v>573</v>
      </c>
      <c r="E58" s="1325"/>
      <c r="F58" s="1327">
        <v>1086.6672619047602</v>
      </c>
      <c r="G58" s="1327">
        <v>962.31769230769203</v>
      </c>
      <c r="H58" s="1327">
        <v>1162.8431034482801</v>
      </c>
      <c r="I58" s="1327">
        <v>811.9427272727271</v>
      </c>
      <c r="J58" s="1327">
        <v>1676.56230769231</v>
      </c>
      <c r="K58" s="1327">
        <v>1060.3877333333301</v>
      </c>
      <c r="L58" s="1327">
        <v>1252.4794117647102</v>
      </c>
      <c r="M58" s="1327">
        <v>1955.1475471698102</v>
      </c>
      <c r="N58" s="1327">
        <v>1674.27</v>
      </c>
      <c r="O58" s="1327">
        <v>1111.1779487179501</v>
      </c>
      <c r="P58" s="1327">
        <v>2062.0912241224105</v>
      </c>
      <c r="Q58" s="1327">
        <v>1058.9059999999999</v>
      </c>
      <c r="R58" s="1327">
        <v>1835.97251497006</v>
      </c>
      <c r="S58" s="1327">
        <v>1191.5104444444401</v>
      </c>
      <c r="T58" s="1327">
        <v>1957.4869696969699</v>
      </c>
      <c r="U58" s="1327">
        <v>1804.52272727273</v>
      </c>
      <c r="V58" s="1327">
        <v>1859.91928571429</v>
      </c>
      <c r="W58" s="1327">
        <v>1164.3697222222199</v>
      </c>
      <c r="X58" s="235"/>
      <c r="Y58" s="1328"/>
    </row>
    <row r="59" spans="1:25" s="1337" customFormat="1" ht="15" customHeight="1" x14ac:dyDescent="0.2">
      <c r="A59" s="1332"/>
      <c r="B59" s="1333"/>
      <c r="C59" s="1334" t="s">
        <v>574</v>
      </c>
      <c r="D59" s="1335"/>
      <c r="E59" s="1335"/>
      <c r="F59" s="1312"/>
      <c r="G59" s="1312"/>
      <c r="H59" s="1312"/>
      <c r="I59" s="1312"/>
      <c r="J59" s="1312"/>
      <c r="K59" s="1312"/>
      <c r="M59" s="1336" t="s">
        <v>575</v>
      </c>
      <c r="N59" s="1312"/>
      <c r="O59" s="1312"/>
      <c r="P59" s="1312"/>
      <c r="Q59" s="1312"/>
      <c r="R59" s="1312"/>
      <c r="S59" s="1312"/>
      <c r="T59" s="1312"/>
      <c r="U59" s="1312"/>
      <c r="V59" s="1312"/>
      <c r="W59" s="1312"/>
      <c r="X59" s="1338"/>
      <c r="Y59" s="1339"/>
    </row>
    <row r="60" spans="1:25" ht="13.5" customHeight="1" x14ac:dyDescent="0.2">
      <c r="A60" s="172"/>
      <c r="B60" s="174"/>
      <c r="D60" s="1340"/>
      <c r="E60" s="1340"/>
      <c r="F60" s="1340"/>
      <c r="G60" s="1340"/>
      <c r="H60" s="1340"/>
      <c r="I60" s="1340"/>
      <c r="J60" s="1340"/>
      <c r="K60" s="1340"/>
      <c r="L60" s="1341"/>
      <c r="M60" s="1340"/>
      <c r="N60" s="1340"/>
      <c r="O60" s="1340"/>
      <c r="P60" s="1340"/>
      <c r="R60" s="1342"/>
      <c r="S60" s="1551">
        <v>43070</v>
      </c>
      <c r="T60" s="1551"/>
      <c r="U60" s="1551"/>
      <c r="V60" s="1551"/>
      <c r="W60" s="1551"/>
      <c r="X60" s="402">
        <v>13</v>
      </c>
      <c r="Y60" s="1340"/>
    </row>
    <row r="63" spans="1:25" x14ac:dyDescent="0.2">
      <c r="J63" s="1343"/>
    </row>
  </sheetData>
  <mergeCells count="3">
    <mergeCell ref="V3:W3"/>
    <mergeCell ref="C6:D6"/>
    <mergeCell ref="S60:W60"/>
  </mergeCells>
  <hyperlinks>
    <hyperlink ref="M59" r:id="rId1" xr:uid="{00000000-0004-0000-0A00-000000000000}"/>
  </hyperlinks>
  <printOptions horizontalCentered="1"/>
  <pageMargins left="0.15748031496062992" right="0.15748031496062992" top="0.19685039370078741" bottom="0.19685039370078741" header="0" footer="0"/>
  <pageSetup paperSize="9" scale="91" orientation="portrait" r:id="rId2"/>
  <headerFooter alignWithMargins="0"/>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12">
    <tabColor rgb="FF008080"/>
  </sheetPr>
  <dimension ref="A1:AG60"/>
  <sheetViews>
    <sheetView zoomScale="110" zoomScaleNormal="110" workbookViewId="0"/>
  </sheetViews>
  <sheetFormatPr defaultRowHeight="12.75" x14ac:dyDescent="0.2"/>
  <cols>
    <col min="1" max="1" width="1" style="132" customWidth="1"/>
    <col min="2" max="2" width="2.5703125" style="132" customWidth="1"/>
    <col min="3" max="3" width="1" style="132" customWidth="1"/>
    <col min="4" max="4" width="20.85546875" style="132" customWidth="1"/>
    <col min="5" max="5" width="0.5703125" style="132" customWidth="1"/>
    <col min="6" max="6" width="8.42578125" style="132" customWidth="1"/>
    <col min="7" max="7" width="0.42578125" style="132" customWidth="1"/>
    <col min="8" max="8" width="9.28515625" style="132" customWidth="1"/>
    <col min="9" max="9" width="9.7109375" style="132" customWidth="1"/>
    <col min="10" max="10" width="9.42578125" style="132" customWidth="1"/>
    <col min="11" max="11" width="9" style="132" customWidth="1"/>
    <col min="12" max="12" width="8.42578125" style="132" customWidth="1"/>
    <col min="13" max="13" width="9.28515625" style="132" customWidth="1"/>
    <col min="14" max="14" width="9.140625" style="132" customWidth="1"/>
    <col min="15" max="15" width="2.5703125" style="132" customWidth="1"/>
    <col min="16" max="16" width="1" style="132" customWidth="1"/>
    <col min="17" max="16384" width="9.140625" style="132"/>
  </cols>
  <sheetData>
    <row r="1" spans="1:16" ht="13.5" customHeight="1" x14ac:dyDescent="0.2">
      <c r="A1" s="131"/>
      <c r="B1" s="236"/>
      <c r="C1" s="236"/>
      <c r="D1" s="236"/>
      <c r="E1" s="225"/>
      <c r="F1" s="225"/>
      <c r="G1" s="225"/>
      <c r="H1" s="225"/>
      <c r="I1" s="225"/>
      <c r="J1" s="225"/>
      <c r="K1" s="225"/>
      <c r="L1" s="1552" t="s">
        <v>318</v>
      </c>
      <c r="M1" s="1552"/>
      <c r="N1" s="1552"/>
      <c r="O1" s="1552"/>
      <c r="P1" s="131"/>
    </row>
    <row r="2" spans="1:16" ht="6" customHeight="1" x14ac:dyDescent="0.2">
      <c r="A2" s="131"/>
      <c r="B2" s="237"/>
      <c r="C2" s="399"/>
      <c r="D2" s="399"/>
      <c r="E2" s="224"/>
      <c r="F2" s="224"/>
      <c r="G2" s="224"/>
      <c r="H2" s="224"/>
      <c r="I2" s="224"/>
      <c r="J2" s="224"/>
      <c r="K2" s="224"/>
      <c r="L2" s="224"/>
      <c r="M2" s="224"/>
      <c r="N2" s="133"/>
      <c r="O2" s="133"/>
      <c r="P2" s="131"/>
    </row>
    <row r="3" spans="1:16" ht="13.5" customHeight="1" thickBot="1" x14ac:dyDescent="0.25">
      <c r="A3" s="131"/>
      <c r="B3" s="238"/>
      <c r="C3" s="134"/>
      <c r="D3" s="134"/>
      <c r="E3" s="134"/>
      <c r="F3" s="133"/>
      <c r="G3" s="133"/>
      <c r="H3" s="133"/>
      <c r="I3" s="133"/>
      <c r="J3" s="133"/>
      <c r="K3" s="133"/>
      <c r="L3" s="566"/>
      <c r="M3" s="566"/>
      <c r="N3" s="566" t="s">
        <v>70</v>
      </c>
      <c r="O3" s="566"/>
      <c r="P3" s="566"/>
    </row>
    <row r="4" spans="1:16" ht="15" customHeight="1" thickBot="1" x14ac:dyDescent="0.25">
      <c r="A4" s="131"/>
      <c r="B4" s="238"/>
      <c r="C4" s="1143" t="s">
        <v>502</v>
      </c>
      <c r="D4" s="254"/>
      <c r="E4" s="254"/>
      <c r="F4" s="254"/>
      <c r="G4" s="254"/>
      <c r="H4" s="254"/>
      <c r="I4" s="254"/>
      <c r="J4" s="254"/>
      <c r="K4" s="254"/>
      <c r="L4" s="254"/>
      <c r="M4" s="254"/>
      <c r="N4" s="255"/>
      <c r="O4" s="566"/>
      <c r="P4" s="566"/>
    </row>
    <row r="5" spans="1:16" ht="7.5" customHeight="1" x14ac:dyDescent="0.2">
      <c r="A5" s="131"/>
      <c r="B5" s="238"/>
      <c r="C5" s="1553" t="s">
        <v>85</v>
      </c>
      <c r="D5" s="1553"/>
      <c r="E5" s="133"/>
      <c r="F5" s="11"/>
      <c r="G5" s="133"/>
      <c r="H5" s="133"/>
      <c r="I5" s="133"/>
      <c r="J5" s="133"/>
      <c r="K5" s="133"/>
      <c r="L5" s="566"/>
      <c r="M5" s="566"/>
      <c r="N5" s="566"/>
      <c r="O5" s="566"/>
      <c r="P5" s="566"/>
    </row>
    <row r="6" spans="1:16" ht="13.5" customHeight="1" x14ac:dyDescent="0.2">
      <c r="A6" s="131"/>
      <c r="B6" s="238"/>
      <c r="C6" s="1554"/>
      <c r="D6" s="1554"/>
      <c r="E6" s="81">
        <v>1999</v>
      </c>
      <c r="F6" s="82">
        <v>2011</v>
      </c>
      <c r="G6" s="133"/>
      <c r="H6" s="82">
        <v>2012</v>
      </c>
      <c r="I6" s="82">
        <v>2013</v>
      </c>
      <c r="J6" s="82">
        <v>2014</v>
      </c>
      <c r="K6" s="82">
        <v>2015</v>
      </c>
      <c r="L6" s="82">
        <v>2016</v>
      </c>
      <c r="M6" s="82">
        <v>2017</v>
      </c>
      <c r="N6" s="82">
        <v>2018</v>
      </c>
      <c r="O6" s="566"/>
      <c r="P6" s="566"/>
    </row>
    <row r="7" spans="1:16" ht="2.25" customHeight="1" x14ac:dyDescent="0.2">
      <c r="A7" s="131"/>
      <c r="B7" s="238"/>
      <c r="C7" s="83"/>
      <c r="D7" s="83"/>
      <c r="E7" s="11"/>
      <c r="F7" s="11"/>
      <c r="G7" s="133"/>
      <c r="H7" s="11"/>
      <c r="I7" s="11"/>
      <c r="J7" s="11"/>
      <c r="K7" s="11"/>
      <c r="L7" s="11"/>
      <c r="M7" s="11"/>
      <c r="N7" s="11"/>
      <c r="O7" s="566"/>
      <c r="P7" s="566"/>
    </row>
    <row r="8" spans="1:16" ht="30" customHeight="1" x14ac:dyDescent="0.2">
      <c r="A8" s="131"/>
      <c r="B8" s="238"/>
      <c r="C8" s="1345" t="s">
        <v>295</v>
      </c>
      <c r="D8" s="1345"/>
      <c r="E8" s="1345"/>
      <c r="F8" s="1026">
        <v>485</v>
      </c>
      <c r="G8" s="223"/>
      <c r="H8" s="1026">
        <v>485</v>
      </c>
      <c r="I8" s="1026">
        <v>485</v>
      </c>
      <c r="J8" s="1026">
        <v>505</v>
      </c>
      <c r="K8" s="1026">
        <v>505</v>
      </c>
      <c r="L8" s="1026">
        <v>530</v>
      </c>
      <c r="M8" s="1026">
        <v>557</v>
      </c>
      <c r="N8" s="1026">
        <v>580</v>
      </c>
      <c r="O8" s="198"/>
      <c r="P8" s="198"/>
    </row>
    <row r="9" spans="1:16" ht="31.5" customHeight="1" x14ac:dyDescent="0.2">
      <c r="A9" s="131"/>
      <c r="B9" s="240"/>
      <c r="C9" s="197" t="s">
        <v>283</v>
      </c>
      <c r="D9" s="197"/>
      <c r="E9" s="194"/>
      <c r="F9" s="194" t="s">
        <v>282</v>
      </c>
      <c r="G9" s="196"/>
      <c r="H9" s="561" t="s">
        <v>335</v>
      </c>
      <c r="I9" s="561" t="s">
        <v>335</v>
      </c>
      <c r="J9" s="194" t="s">
        <v>578</v>
      </c>
      <c r="K9" s="561" t="s">
        <v>335</v>
      </c>
      <c r="L9" s="194" t="s">
        <v>433</v>
      </c>
      <c r="M9" s="194" t="s">
        <v>473</v>
      </c>
      <c r="N9" s="194" t="s">
        <v>576</v>
      </c>
      <c r="O9" s="195"/>
      <c r="P9" s="195"/>
    </row>
    <row r="10" spans="1:16" s="137" customFormat="1" ht="18" customHeight="1" x14ac:dyDescent="0.2">
      <c r="A10" s="135"/>
      <c r="B10" s="239"/>
      <c r="C10" s="138" t="s">
        <v>281</v>
      </c>
      <c r="D10" s="138"/>
      <c r="E10" s="194"/>
      <c r="F10" s="194" t="s">
        <v>280</v>
      </c>
      <c r="G10" s="136"/>
      <c r="H10" s="561" t="s">
        <v>335</v>
      </c>
      <c r="I10" s="561" t="s">
        <v>335</v>
      </c>
      <c r="J10" s="194" t="s">
        <v>404</v>
      </c>
      <c r="K10" s="561" t="s">
        <v>335</v>
      </c>
      <c r="L10" s="194" t="s">
        <v>432</v>
      </c>
      <c r="M10" s="194" t="s">
        <v>472</v>
      </c>
      <c r="N10" s="194" t="s">
        <v>577</v>
      </c>
      <c r="O10" s="194"/>
      <c r="P10" s="194"/>
    </row>
    <row r="11" spans="1:16" ht="20.25" customHeight="1" thickBot="1" x14ac:dyDescent="0.25">
      <c r="A11" s="131"/>
      <c r="B11" s="238"/>
      <c r="C11" s="568" t="s">
        <v>336</v>
      </c>
      <c r="D11" s="567"/>
      <c r="E11" s="133"/>
      <c r="F11" s="133"/>
      <c r="G11" s="133"/>
      <c r="H11" s="133"/>
      <c r="I11" s="133"/>
      <c r="J11" s="133"/>
      <c r="K11" s="133"/>
      <c r="L11" s="133"/>
      <c r="M11" s="133"/>
      <c r="N11" s="566"/>
      <c r="O11" s="133"/>
      <c r="P11" s="131"/>
    </row>
    <row r="12" spans="1:16" s="137" customFormat="1" ht="13.5" customHeight="1" thickBot="1" x14ac:dyDescent="0.25">
      <c r="A12" s="135"/>
      <c r="B12" s="239"/>
      <c r="C12" s="1143" t="s">
        <v>279</v>
      </c>
      <c r="D12" s="1142"/>
      <c r="E12" s="252"/>
      <c r="F12" s="252"/>
      <c r="G12" s="252"/>
      <c r="H12" s="252"/>
      <c r="I12" s="252"/>
      <c r="J12" s="252"/>
      <c r="K12" s="252"/>
      <c r="L12" s="252"/>
      <c r="M12" s="252"/>
      <c r="N12" s="253"/>
      <c r="O12" s="133"/>
      <c r="P12" s="131"/>
    </row>
    <row r="13" spans="1:16" ht="7.5" customHeight="1" x14ac:dyDescent="0.2">
      <c r="A13" s="131"/>
      <c r="B13" s="238"/>
      <c r="C13" s="1555" t="s">
        <v>276</v>
      </c>
      <c r="D13" s="1555"/>
      <c r="E13" s="139"/>
      <c r="F13" s="139"/>
      <c r="G13" s="84"/>
      <c r="H13" s="140"/>
      <c r="I13" s="140"/>
      <c r="J13" s="140"/>
      <c r="K13" s="140"/>
      <c r="L13" s="140"/>
      <c r="M13" s="140"/>
      <c r="N13" s="140"/>
      <c r="O13" s="133"/>
      <c r="P13" s="131"/>
    </row>
    <row r="14" spans="1:16" ht="13.5" customHeight="1" x14ac:dyDescent="0.2">
      <c r="A14" s="131"/>
      <c r="B14" s="238"/>
      <c r="C14" s="1556"/>
      <c r="D14" s="1556"/>
      <c r="E14" s="139"/>
      <c r="F14" s="139"/>
      <c r="G14" s="84"/>
      <c r="H14" s="1299">
        <v>2013</v>
      </c>
      <c r="I14" s="1557">
        <v>2014</v>
      </c>
      <c r="J14" s="1558"/>
      <c r="K14" s="1557">
        <v>2015</v>
      </c>
      <c r="L14" s="1558"/>
      <c r="M14" s="1557">
        <v>2016</v>
      </c>
      <c r="N14" s="1559"/>
      <c r="O14" s="133"/>
      <c r="P14" s="131"/>
    </row>
    <row r="15" spans="1:16" ht="12.75" customHeight="1" x14ac:dyDescent="0.2">
      <c r="A15" s="131"/>
      <c r="B15" s="238"/>
      <c r="C15" s="139"/>
      <c r="D15" s="139"/>
      <c r="E15" s="139"/>
      <c r="F15" s="139"/>
      <c r="G15" s="84"/>
      <c r="H15" s="476" t="s">
        <v>86</v>
      </c>
      <c r="I15" s="1081" t="s">
        <v>87</v>
      </c>
      <c r="J15" s="709" t="s">
        <v>86</v>
      </c>
      <c r="K15" s="1081" t="s">
        <v>87</v>
      </c>
      <c r="L15" s="476" t="s">
        <v>86</v>
      </c>
      <c r="M15" s="1081" t="s">
        <v>475</v>
      </c>
      <c r="N15" s="943" t="s">
        <v>492</v>
      </c>
      <c r="O15" s="133"/>
      <c r="P15" s="131"/>
    </row>
    <row r="16" spans="1:16" ht="4.5" customHeight="1" x14ac:dyDescent="0.2">
      <c r="A16" s="131"/>
      <c r="B16" s="238"/>
      <c r="C16" s="139"/>
      <c r="D16" s="139"/>
      <c r="E16" s="139"/>
      <c r="F16" s="139"/>
      <c r="G16" s="84"/>
      <c r="H16" s="403"/>
      <c r="I16" s="403"/>
      <c r="J16" s="1083"/>
      <c r="K16" s="1083"/>
      <c r="L16" s="1083"/>
      <c r="M16" s="1083"/>
      <c r="N16" s="1084"/>
      <c r="O16" s="140"/>
      <c r="P16" s="131"/>
    </row>
    <row r="17" spans="1:22" ht="15" customHeight="1" x14ac:dyDescent="0.2">
      <c r="A17" s="131"/>
      <c r="B17" s="238"/>
      <c r="C17" s="217" t="s">
        <v>294</v>
      </c>
      <c r="D17" s="249"/>
      <c r="E17" s="244"/>
      <c r="F17" s="244"/>
      <c r="G17" s="251"/>
      <c r="H17" s="562">
        <v>958.81</v>
      </c>
      <c r="I17" s="964">
        <v>945.78</v>
      </c>
      <c r="J17" s="562">
        <v>946.97</v>
      </c>
      <c r="K17" s="970">
        <v>950.9</v>
      </c>
      <c r="L17" s="1058">
        <v>952.67243142082441</v>
      </c>
      <c r="M17" s="562">
        <v>957.61</v>
      </c>
      <c r="N17" s="562">
        <v>961.31</v>
      </c>
      <c r="O17" s="140"/>
      <c r="P17" s="131"/>
    </row>
    <row r="18" spans="1:22" ht="13.5" customHeight="1" x14ac:dyDescent="0.2">
      <c r="A18" s="131"/>
      <c r="B18" s="238"/>
      <c r="C18" s="570" t="s">
        <v>72</v>
      </c>
      <c r="D18" s="141"/>
      <c r="E18" s="139"/>
      <c r="F18" s="139"/>
      <c r="G18" s="84"/>
      <c r="H18" s="563">
        <v>1037.9100000000001</v>
      </c>
      <c r="I18" s="965">
        <v>1032.19</v>
      </c>
      <c r="J18" s="563">
        <v>1033.18</v>
      </c>
      <c r="K18" s="961">
        <v>1035.1600000000001</v>
      </c>
      <c r="L18" s="1059">
        <v>1034.2916578226188</v>
      </c>
      <c r="M18" s="563">
        <v>1038.3599999999999</v>
      </c>
      <c r="N18" s="563">
        <v>1045.1300000000001</v>
      </c>
      <c r="O18" s="140"/>
      <c r="P18" s="131"/>
      <c r="Q18" s="1085"/>
    </row>
    <row r="19" spans="1:22" ht="13.5" customHeight="1" x14ac:dyDescent="0.2">
      <c r="A19" s="131"/>
      <c r="B19" s="238"/>
      <c r="C19" s="570" t="s">
        <v>71</v>
      </c>
      <c r="D19" s="141"/>
      <c r="E19" s="139"/>
      <c r="F19" s="139"/>
      <c r="G19" s="84"/>
      <c r="H19" s="563">
        <v>853.8</v>
      </c>
      <c r="I19" s="965">
        <v>840.78</v>
      </c>
      <c r="J19" s="563">
        <v>842.98</v>
      </c>
      <c r="K19" s="961">
        <v>849.53</v>
      </c>
      <c r="L19" s="1059">
        <v>852.69380865007668</v>
      </c>
      <c r="M19" s="563">
        <v>860.34</v>
      </c>
      <c r="N19" s="563">
        <v>861.16</v>
      </c>
      <c r="O19" s="140"/>
      <c r="P19" s="131"/>
      <c r="Q19" s="1085"/>
    </row>
    <row r="20" spans="1:22" ht="6.75" customHeight="1" x14ac:dyDescent="0.2">
      <c r="A20" s="131"/>
      <c r="B20" s="238"/>
      <c r="C20" s="171"/>
      <c r="D20" s="141"/>
      <c r="E20" s="139"/>
      <c r="F20" s="139"/>
      <c r="G20" s="84"/>
      <c r="H20" s="571"/>
      <c r="I20" s="966"/>
      <c r="J20" s="571"/>
      <c r="K20" s="1060"/>
      <c r="L20" s="1061"/>
      <c r="M20" s="571"/>
      <c r="N20" s="571"/>
      <c r="O20" s="140"/>
      <c r="P20" s="131"/>
    </row>
    <row r="21" spans="1:22" ht="15" customHeight="1" x14ac:dyDescent="0.2">
      <c r="A21" s="131"/>
      <c r="B21" s="238"/>
      <c r="C21" s="217" t="s">
        <v>293</v>
      </c>
      <c r="D21" s="249"/>
      <c r="E21" s="244"/>
      <c r="F21" s="244"/>
      <c r="G21" s="248"/>
      <c r="H21" s="562">
        <v>1125.5899999999999</v>
      </c>
      <c r="I21" s="970">
        <v>1120.4000000000001</v>
      </c>
      <c r="J21" s="562">
        <v>1124.49</v>
      </c>
      <c r="K21" s="970">
        <v>1140.3699999999999</v>
      </c>
      <c r="L21" s="1058">
        <v>1130.3699999999999</v>
      </c>
      <c r="M21" s="562">
        <v>1138.73</v>
      </c>
      <c r="N21" s="562">
        <v>1144.6099999999999</v>
      </c>
      <c r="O21" s="140"/>
      <c r="P21" s="131"/>
    </row>
    <row r="22" spans="1:22" s="143" customFormat="1" ht="13.5" customHeight="1" x14ac:dyDescent="0.2">
      <c r="A22" s="142"/>
      <c r="B22" s="241"/>
      <c r="C22" s="570" t="s">
        <v>72</v>
      </c>
      <c r="D22" s="141"/>
      <c r="E22" s="139"/>
      <c r="F22" s="139"/>
      <c r="G22" s="84"/>
      <c r="H22" s="563">
        <v>1233.47</v>
      </c>
      <c r="I22" s="961">
        <v>1241.71</v>
      </c>
      <c r="J22" s="563">
        <v>1246.24</v>
      </c>
      <c r="K22" s="961">
        <v>1262.17</v>
      </c>
      <c r="L22" s="1059">
        <v>1245.79</v>
      </c>
      <c r="M22" s="563">
        <v>1259.46</v>
      </c>
      <c r="N22" s="563">
        <v>1271.24</v>
      </c>
      <c r="O22" s="139"/>
      <c r="P22" s="142"/>
      <c r="R22" s="132"/>
      <c r="S22" s="132"/>
      <c r="T22" s="132"/>
      <c r="U22" s="132"/>
      <c r="V22" s="132"/>
    </row>
    <row r="23" spans="1:22" s="143" customFormat="1" ht="13.5" customHeight="1" x14ac:dyDescent="0.2">
      <c r="A23" s="142"/>
      <c r="B23" s="241"/>
      <c r="C23" s="570" t="s">
        <v>71</v>
      </c>
      <c r="D23" s="141"/>
      <c r="E23" s="139"/>
      <c r="F23" s="139"/>
      <c r="G23" s="84"/>
      <c r="H23" s="563">
        <v>982.36</v>
      </c>
      <c r="I23" s="965">
        <v>972.99</v>
      </c>
      <c r="J23" s="563">
        <v>977.62</v>
      </c>
      <c r="K23" s="961">
        <v>993.84</v>
      </c>
      <c r="L23" s="1059">
        <v>989</v>
      </c>
      <c r="M23" s="961">
        <v>993.28</v>
      </c>
      <c r="N23" s="563">
        <v>993.3</v>
      </c>
      <c r="O23" s="139"/>
      <c r="P23" s="142"/>
      <c r="R23" s="132"/>
      <c r="S23" s="132"/>
      <c r="T23" s="132"/>
      <c r="U23" s="132"/>
      <c r="V23" s="132"/>
    </row>
    <row r="24" spans="1:22" ht="15" customHeight="1" x14ac:dyDescent="0.2">
      <c r="A24" s="131"/>
      <c r="B24" s="238"/>
      <c r="C24" s="1028" t="s">
        <v>466</v>
      </c>
      <c r="E24" s="139"/>
      <c r="F24" s="139"/>
      <c r="G24" s="84"/>
      <c r="H24" s="1027">
        <f>+H23/H22</f>
        <v>0.79641985617809918</v>
      </c>
      <c r="I24" s="1029">
        <f t="shared" ref="I24:N24" si="0">+I23/I22</f>
        <v>0.78358876066070171</v>
      </c>
      <c r="J24" s="1027">
        <f t="shared" si="0"/>
        <v>0.78445564257285916</v>
      </c>
      <c r="K24" s="1062">
        <f t="shared" si="0"/>
        <v>0.78740581696601886</v>
      </c>
      <c r="L24" s="1063">
        <f t="shared" si="0"/>
        <v>0.79387376684673983</v>
      </c>
      <c r="M24" s="1062">
        <f t="shared" si="0"/>
        <v>0.78865545551268001</v>
      </c>
      <c r="N24" s="1082">
        <f t="shared" si="0"/>
        <v>0.78136307856895626</v>
      </c>
      <c r="O24" s="140"/>
      <c r="P24" s="131"/>
    </row>
    <row r="25" spans="1:22" ht="21.75" customHeight="1" x14ac:dyDescent="0.2">
      <c r="A25" s="131"/>
      <c r="B25" s="238"/>
      <c r="C25" s="217" t="s">
        <v>292</v>
      </c>
      <c r="D25" s="249"/>
      <c r="E25" s="244"/>
      <c r="F25" s="244"/>
      <c r="G25" s="250"/>
      <c r="H25" s="564">
        <f>+H17/H21*100</f>
        <v>85.182881866398958</v>
      </c>
      <c r="I25" s="967">
        <f t="shared" ref="I25:N25" si="1">+I17/I21*100</f>
        <v>84.41449482327738</v>
      </c>
      <c r="J25" s="564">
        <f t="shared" si="1"/>
        <v>84.21328780158116</v>
      </c>
      <c r="K25" s="1064">
        <f t="shared" si="1"/>
        <v>83.385217078667452</v>
      </c>
      <c r="L25" s="1065">
        <f t="shared" si="1"/>
        <v>84.279698808427725</v>
      </c>
      <c r="M25" s="1064">
        <f t="shared" si="1"/>
        <v>84.094561485163297</v>
      </c>
      <c r="N25" s="564">
        <f t="shared" si="1"/>
        <v>83.985811761211252</v>
      </c>
      <c r="O25" s="140"/>
      <c r="P25" s="131"/>
    </row>
    <row r="26" spans="1:22" ht="13.5" customHeight="1" x14ac:dyDescent="0.2">
      <c r="A26" s="131"/>
      <c r="B26" s="238"/>
      <c r="C26" s="570" t="s">
        <v>72</v>
      </c>
      <c r="D26" s="141"/>
      <c r="E26" s="139"/>
      <c r="F26" s="139"/>
      <c r="G26" s="193"/>
      <c r="H26" s="770">
        <f t="shared" ref="H26:H27" si="2">+H18/H22*100</f>
        <v>84.145540629281626</v>
      </c>
      <c r="I26" s="968">
        <f t="shared" ref="I26:N26" si="3">+I18/I22*100</f>
        <v>83.126494914271447</v>
      </c>
      <c r="J26" s="770">
        <f t="shared" si="3"/>
        <v>82.903774553858014</v>
      </c>
      <c r="K26" s="1066">
        <f t="shared" si="3"/>
        <v>82.014308690588436</v>
      </c>
      <c r="L26" s="1067">
        <f t="shared" si="3"/>
        <v>83.022953934661444</v>
      </c>
      <c r="M26" s="1066">
        <f t="shared" si="3"/>
        <v>82.444857319803717</v>
      </c>
      <c r="N26" s="770">
        <f t="shared" si="3"/>
        <v>82.213429407507647</v>
      </c>
      <c r="O26" s="140"/>
      <c r="P26" s="131"/>
    </row>
    <row r="27" spans="1:22" ht="13.5" customHeight="1" x14ac:dyDescent="0.2">
      <c r="A27" s="131"/>
      <c r="B27" s="238"/>
      <c r="C27" s="570" t="s">
        <v>71</v>
      </c>
      <c r="D27" s="141"/>
      <c r="E27" s="139"/>
      <c r="F27" s="139"/>
      <c r="G27" s="193"/>
      <c r="H27" s="770">
        <f t="shared" si="2"/>
        <v>86.913147929475954</v>
      </c>
      <c r="I27" s="968">
        <f t="shared" ref="I27:N27" si="4">+I19/I23*100</f>
        <v>86.411987790213658</v>
      </c>
      <c r="J27" s="770">
        <f t="shared" si="4"/>
        <v>86.227777664123067</v>
      </c>
      <c r="K27" s="1066">
        <f t="shared" si="4"/>
        <v>85.479554052966265</v>
      </c>
      <c r="L27" s="1067">
        <f t="shared" si="4"/>
        <v>86.217776405467816</v>
      </c>
      <c r="M27" s="1066">
        <f t="shared" si="4"/>
        <v>86.616059922680421</v>
      </c>
      <c r="N27" s="770">
        <f t="shared" si="4"/>
        <v>86.696869022450414</v>
      </c>
      <c r="O27" s="140"/>
      <c r="P27" s="131"/>
    </row>
    <row r="28" spans="1:22" ht="6.75" customHeight="1" x14ac:dyDescent="0.2">
      <c r="A28" s="131"/>
      <c r="B28" s="238"/>
      <c r="C28" s="171"/>
      <c r="D28" s="141"/>
      <c r="E28" s="139"/>
      <c r="F28" s="139"/>
      <c r="G28" s="192"/>
      <c r="H28" s="565"/>
      <c r="I28" s="969"/>
      <c r="J28" s="565"/>
      <c r="K28" s="1068"/>
      <c r="L28" s="1069"/>
      <c r="M28" s="1068"/>
      <c r="N28" s="565"/>
      <c r="O28" s="140"/>
      <c r="P28" s="131"/>
    </row>
    <row r="29" spans="1:22" ht="23.25" customHeight="1" x14ac:dyDescent="0.2">
      <c r="A29" s="131"/>
      <c r="B29" s="238"/>
      <c r="C29" s="1560" t="s">
        <v>291</v>
      </c>
      <c r="D29" s="1560"/>
      <c r="E29" s="1560"/>
      <c r="F29" s="1560"/>
      <c r="G29" s="248"/>
      <c r="H29" s="562">
        <v>12</v>
      </c>
      <c r="I29" s="964">
        <v>13.2</v>
      </c>
      <c r="J29" s="562">
        <v>19.600000000000001</v>
      </c>
      <c r="K29" s="970">
        <v>21.4</v>
      </c>
      <c r="L29" s="1058">
        <v>21.1</v>
      </c>
      <c r="M29" s="970">
        <v>25.3</v>
      </c>
      <c r="N29" s="562">
        <v>23.3</v>
      </c>
      <c r="O29" s="140"/>
      <c r="P29" s="131"/>
    </row>
    <row r="30" spans="1:22" ht="13.5" customHeight="1" x14ac:dyDescent="0.2">
      <c r="A30" s="142"/>
      <c r="B30" s="241"/>
      <c r="C30" s="570" t="s">
        <v>278</v>
      </c>
      <c r="D30" s="141"/>
      <c r="E30" s="139"/>
      <c r="F30" s="139"/>
      <c r="G30" s="84"/>
      <c r="H30" s="563">
        <v>8.6999999999999993</v>
      </c>
      <c r="I30" s="961">
        <v>8.1</v>
      </c>
      <c r="J30" s="563">
        <v>15.1</v>
      </c>
      <c r="K30" s="961">
        <v>16.899999999999999</v>
      </c>
      <c r="L30" s="1059">
        <v>17</v>
      </c>
      <c r="M30" s="961">
        <v>19.7</v>
      </c>
      <c r="N30" s="563">
        <v>18.5</v>
      </c>
      <c r="P30" s="131"/>
    </row>
    <row r="31" spans="1:22" ht="13.5" customHeight="1" x14ac:dyDescent="0.2">
      <c r="A31" s="131"/>
      <c r="B31" s="238"/>
      <c r="C31" s="570" t="s">
        <v>277</v>
      </c>
      <c r="D31" s="141"/>
      <c r="E31" s="139"/>
      <c r="F31" s="139"/>
      <c r="G31" s="84"/>
      <c r="H31" s="563">
        <v>16.5</v>
      </c>
      <c r="I31" s="961">
        <v>19.3</v>
      </c>
      <c r="J31" s="563">
        <v>25</v>
      </c>
      <c r="K31" s="961">
        <v>26.9</v>
      </c>
      <c r="L31" s="1059">
        <v>26.2</v>
      </c>
      <c r="M31" s="961">
        <v>32</v>
      </c>
      <c r="N31" s="563">
        <v>28.9</v>
      </c>
      <c r="O31" s="140"/>
      <c r="P31" s="131"/>
    </row>
    <row r="32" spans="1:22" ht="20.25" customHeight="1" thickBot="1" x14ac:dyDescent="0.25">
      <c r="A32" s="131"/>
      <c r="B32" s="238"/>
      <c r="C32" s="171"/>
      <c r="D32" s="141"/>
      <c r="E32" s="139"/>
      <c r="F32" s="139"/>
      <c r="G32" s="1570"/>
      <c r="H32" s="1570"/>
      <c r="I32" s="1570"/>
      <c r="J32" s="1570"/>
      <c r="K32" s="1570"/>
      <c r="L32" s="1570"/>
      <c r="M32" s="1571"/>
      <c r="N32" s="1571"/>
      <c r="O32" s="140"/>
      <c r="P32" s="131"/>
    </row>
    <row r="33" spans="1:33" ht="30.75" customHeight="1" thickBot="1" x14ac:dyDescent="0.25">
      <c r="A33" s="131"/>
      <c r="B33" s="238"/>
      <c r="C33" s="1562" t="s">
        <v>501</v>
      </c>
      <c r="D33" s="1563"/>
      <c r="E33" s="1563"/>
      <c r="F33" s="1563"/>
      <c r="G33" s="1563"/>
      <c r="H33" s="1563"/>
      <c r="I33" s="1563"/>
      <c r="J33" s="1563"/>
      <c r="K33" s="1563"/>
      <c r="L33" s="1563"/>
      <c r="M33" s="1563"/>
      <c r="N33" s="1564"/>
      <c r="O33" s="186"/>
      <c r="P33" s="131"/>
    </row>
    <row r="34" spans="1:33" ht="7.5" customHeight="1" x14ac:dyDescent="0.2">
      <c r="A34" s="131"/>
      <c r="B34" s="238"/>
      <c r="C34" s="1565" t="s">
        <v>276</v>
      </c>
      <c r="D34" s="1565"/>
      <c r="E34" s="189"/>
      <c r="F34" s="188"/>
      <c r="G34" s="144"/>
      <c r="H34" s="145"/>
      <c r="I34" s="145"/>
      <c r="J34" s="145"/>
      <c r="K34" s="145"/>
      <c r="L34" s="145"/>
      <c r="M34" s="145"/>
      <c r="N34" s="145"/>
      <c r="O34" s="186"/>
      <c r="P34" s="131"/>
      <c r="R34" s="137"/>
      <c r="S34" s="137"/>
      <c r="T34" s="137"/>
      <c r="U34" s="137"/>
      <c r="V34" s="137"/>
      <c r="W34" s="137"/>
      <c r="X34" s="137"/>
      <c r="Y34" s="137"/>
      <c r="Z34" s="137"/>
      <c r="AA34" s="137"/>
      <c r="AB34" s="137"/>
      <c r="AC34" s="137"/>
      <c r="AE34" s="137"/>
      <c r="AF34" s="137"/>
      <c r="AG34" s="137"/>
    </row>
    <row r="35" spans="1:33" ht="36" customHeight="1" x14ac:dyDescent="0.2">
      <c r="A35" s="131"/>
      <c r="B35" s="238"/>
      <c r="C35" s="1566"/>
      <c r="D35" s="1566"/>
      <c r="E35" s="191"/>
      <c r="F35" s="191"/>
      <c r="G35" s="191"/>
      <c r="H35" s="191"/>
      <c r="I35" s="1567" t="s">
        <v>275</v>
      </c>
      <c r="J35" s="1568"/>
      <c r="K35" s="1569" t="s">
        <v>274</v>
      </c>
      <c r="L35" s="1568"/>
      <c r="M35" s="1569" t="s">
        <v>273</v>
      </c>
      <c r="N35" s="1567"/>
      <c r="O35" s="186"/>
      <c r="P35" s="131"/>
    </row>
    <row r="36" spans="1:33" s="137" customFormat="1" ht="22.5" customHeight="1" x14ac:dyDescent="0.2">
      <c r="A36" s="135"/>
      <c r="B36" s="239"/>
      <c r="C36" s="191"/>
      <c r="D36" s="191"/>
      <c r="E36" s="191"/>
      <c r="F36" s="191"/>
      <c r="G36" s="191"/>
      <c r="H36" s="191"/>
      <c r="I36" s="942" t="s">
        <v>476</v>
      </c>
      <c r="J36" s="942" t="s">
        <v>487</v>
      </c>
      <c r="K36" s="1070" t="s">
        <v>476</v>
      </c>
      <c r="L36" s="1071" t="s">
        <v>487</v>
      </c>
      <c r="M36" s="942" t="s">
        <v>476</v>
      </c>
      <c r="N36" s="942" t="s">
        <v>487</v>
      </c>
      <c r="O36" s="190"/>
      <c r="P36" s="135"/>
      <c r="T36" s="132"/>
      <c r="U36" s="132"/>
      <c r="V36" s="132"/>
      <c r="W36" s="132"/>
      <c r="X36" s="132"/>
      <c r="Y36" s="132"/>
      <c r="Z36" s="132"/>
      <c r="AA36" s="132"/>
      <c r="AB36" s="132"/>
      <c r="AC36" s="132"/>
      <c r="AE36" s="132"/>
      <c r="AF36" s="132"/>
      <c r="AG36" s="132"/>
    </row>
    <row r="37" spans="1:33" ht="15" customHeight="1" x14ac:dyDescent="0.2">
      <c r="A37" s="131"/>
      <c r="B37" s="238"/>
      <c r="C37" s="217" t="s">
        <v>68</v>
      </c>
      <c r="D37" s="243"/>
      <c r="E37" s="244"/>
      <c r="F37" s="245"/>
      <c r="G37" s="246"/>
      <c r="H37" s="247"/>
      <c r="I37" s="1087">
        <v>957.61093221125657</v>
      </c>
      <c r="J37" s="1087">
        <v>968.6148757509776</v>
      </c>
      <c r="K37" s="1088">
        <v>1138.73</v>
      </c>
      <c r="L37" s="1089">
        <v>1154.2018907098732</v>
      </c>
      <c r="M37" s="962">
        <v>25.3</v>
      </c>
      <c r="N37" s="962">
        <v>23.3</v>
      </c>
      <c r="O37" s="186"/>
      <c r="P37" s="131"/>
      <c r="Q37" s="1030"/>
      <c r="R37" s="1030"/>
      <c r="S37" s="1030"/>
      <c r="T37" s="266"/>
      <c r="U37" s="266"/>
      <c r="V37" s="266"/>
      <c r="W37" s="266"/>
      <c r="X37" s="266"/>
      <c r="Y37" s="266"/>
      <c r="Z37" s="266"/>
      <c r="AA37" s="266"/>
      <c r="AB37" s="266"/>
      <c r="AC37" s="266"/>
      <c r="AE37" s="266"/>
      <c r="AF37" s="266"/>
      <c r="AG37" s="266"/>
    </row>
    <row r="38" spans="1:33" ht="13.5" customHeight="1" x14ac:dyDescent="0.2">
      <c r="A38" s="131"/>
      <c r="B38" s="238"/>
      <c r="C38" s="95" t="s">
        <v>272</v>
      </c>
      <c r="D38" s="200"/>
      <c r="E38" s="200"/>
      <c r="F38" s="200"/>
      <c r="G38" s="200"/>
      <c r="H38" s="200"/>
      <c r="I38" s="1090">
        <v>964.11852531266436</v>
      </c>
      <c r="J38" s="1090">
        <v>953.55170508545496</v>
      </c>
      <c r="K38" s="1086">
        <v>1219.53</v>
      </c>
      <c r="L38" s="1091">
        <v>1228.0551750850489</v>
      </c>
      <c r="M38" s="963">
        <v>17.8</v>
      </c>
      <c r="N38" s="963">
        <v>10.199999999999999</v>
      </c>
      <c r="O38" s="959"/>
      <c r="P38" s="870"/>
      <c r="Q38" s="1030"/>
      <c r="R38" s="1030"/>
      <c r="S38" s="1030"/>
      <c r="T38" s="266"/>
      <c r="U38" s="266"/>
      <c r="V38" s="266"/>
      <c r="W38" s="266"/>
      <c r="X38" s="266"/>
      <c r="Y38" s="266"/>
      <c r="Z38" s="266"/>
      <c r="AA38" s="266"/>
      <c r="AB38" s="266"/>
      <c r="AC38" s="266"/>
      <c r="AE38" s="266"/>
      <c r="AF38" s="266"/>
      <c r="AG38" s="266"/>
    </row>
    <row r="39" spans="1:33" ht="13.5" customHeight="1" x14ac:dyDescent="0.2">
      <c r="A39" s="131"/>
      <c r="B39" s="238"/>
      <c r="C39" s="95" t="s">
        <v>271</v>
      </c>
      <c r="D39" s="200"/>
      <c r="E39" s="200"/>
      <c r="F39" s="200"/>
      <c r="G39" s="200"/>
      <c r="H39" s="200"/>
      <c r="I39" s="1090">
        <v>892.45692649322598</v>
      </c>
      <c r="J39" s="1090">
        <v>900.48690592582659</v>
      </c>
      <c r="K39" s="1086">
        <v>1045.9000000000001</v>
      </c>
      <c r="L39" s="1091">
        <v>1055.0814353029368</v>
      </c>
      <c r="M39" s="963">
        <v>31.6</v>
      </c>
      <c r="N39" s="963">
        <v>25.9</v>
      </c>
      <c r="O39" s="959"/>
      <c r="P39" s="870"/>
      <c r="Q39" s="1030"/>
      <c r="R39" s="1030"/>
      <c r="S39" s="1030"/>
      <c r="T39" s="266"/>
      <c r="U39" s="266"/>
      <c r="V39" s="266"/>
      <c r="W39" s="266"/>
      <c r="X39" s="266"/>
      <c r="Y39" s="266"/>
      <c r="Z39" s="266"/>
      <c r="AA39" s="266"/>
      <c r="AB39" s="266"/>
      <c r="AC39" s="266"/>
      <c r="AE39" s="266"/>
      <c r="AF39" s="266"/>
      <c r="AG39" s="266"/>
    </row>
    <row r="40" spans="1:33" ht="13.5" customHeight="1" x14ac:dyDescent="0.2">
      <c r="A40" s="131"/>
      <c r="B40" s="238"/>
      <c r="C40" s="95" t="s">
        <v>270</v>
      </c>
      <c r="D40" s="187"/>
      <c r="E40" s="187"/>
      <c r="F40" s="187"/>
      <c r="G40" s="187"/>
      <c r="H40" s="187"/>
      <c r="I40" s="1090">
        <v>2022.1768515946819</v>
      </c>
      <c r="J40" s="1090">
        <v>1998.190077263421</v>
      </c>
      <c r="K40" s="1086">
        <v>2854.48</v>
      </c>
      <c r="L40" s="1091">
        <v>2816.0006995181852</v>
      </c>
      <c r="M40" s="963">
        <v>0.4</v>
      </c>
      <c r="N40" s="963">
        <v>0.2</v>
      </c>
      <c r="O40" s="959"/>
      <c r="P40" s="870"/>
      <c r="Q40" s="1030"/>
      <c r="R40" s="1030"/>
      <c r="S40" s="1030"/>
      <c r="T40" s="266"/>
      <c r="U40" s="266"/>
      <c r="V40" s="266"/>
      <c r="W40" s="266"/>
      <c r="X40" s="266"/>
      <c r="Y40" s="266"/>
      <c r="Z40" s="266"/>
      <c r="AA40" s="266"/>
      <c r="AB40" s="266"/>
      <c r="AC40" s="266"/>
      <c r="AE40" s="266"/>
      <c r="AF40" s="266"/>
      <c r="AG40" s="266"/>
    </row>
    <row r="41" spans="1:33" ht="13.5" customHeight="1" x14ac:dyDescent="0.2">
      <c r="A41" s="131"/>
      <c r="B41" s="238"/>
      <c r="C41" s="95" t="s">
        <v>269</v>
      </c>
      <c r="D41" s="187"/>
      <c r="E41" s="187"/>
      <c r="F41" s="187"/>
      <c r="G41" s="187"/>
      <c r="H41" s="187"/>
      <c r="I41" s="1090">
        <v>927.73224506384531</v>
      </c>
      <c r="J41" s="1090">
        <v>927.63529350601436</v>
      </c>
      <c r="K41" s="1086">
        <v>1126.3599999999999</v>
      </c>
      <c r="L41" s="1091">
        <v>1121.8900454628624</v>
      </c>
      <c r="M41" s="963">
        <v>19</v>
      </c>
      <c r="N41" s="963">
        <v>19.100000000000001</v>
      </c>
      <c r="O41" s="959"/>
      <c r="P41" s="870"/>
      <c r="Q41" s="1030"/>
      <c r="R41" s="1030"/>
      <c r="S41" s="1030"/>
      <c r="T41" s="266"/>
      <c r="U41" s="266"/>
      <c r="V41" s="266"/>
      <c r="W41" s="266"/>
      <c r="X41" s="266"/>
      <c r="Y41" s="266"/>
      <c r="Z41" s="266"/>
      <c r="AA41" s="266"/>
      <c r="AB41" s="266"/>
      <c r="AC41" s="266"/>
      <c r="AE41" s="266"/>
      <c r="AF41" s="266"/>
      <c r="AG41" s="266"/>
    </row>
    <row r="42" spans="1:33" ht="13.5" customHeight="1" x14ac:dyDescent="0.2">
      <c r="A42" s="131"/>
      <c r="B42" s="238"/>
      <c r="C42" s="95" t="s">
        <v>268</v>
      </c>
      <c r="D42" s="187"/>
      <c r="E42" s="187"/>
      <c r="F42" s="187"/>
      <c r="G42" s="187"/>
      <c r="H42" s="187"/>
      <c r="I42" s="1090">
        <v>861.75207349361222</v>
      </c>
      <c r="J42" s="1090">
        <v>859.67852334614622</v>
      </c>
      <c r="K42" s="1086">
        <v>977.53</v>
      </c>
      <c r="L42" s="1091">
        <v>988.63898864881321</v>
      </c>
      <c r="M42" s="963">
        <v>24.8</v>
      </c>
      <c r="N42" s="963">
        <v>22.1</v>
      </c>
      <c r="O42" s="959"/>
      <c r="P42" s="870"/>
      <c r="Q42" s="1030"/>
      <c r="R42" s="1030"/>
      <c r="S42" s="1030"/>
      <c r="T42" s="266"/>
      <c r="U42" s="266"/>
      <c r="V42" s="266"/>
      <c r="W42" s="266"/>
      <c r="X42" s="266"/>
      <c r="Y42" s="266"/>
      <c r="Z42" s="266"/>
      <c r="AA42" s="266"/>
      <c r="AB42" s="266"/>
      <c r="AC42" s="266"/>
      <c r="AE42" s="266"/>
      <c r="AF42" s="266"/>
      <c r="AG42" s="266"/>
    </row>
    <row r="43" spans="1:33" ht="13.5" customHeight="1" x14ac:dyDescent="0.2">
      <c r="A43" s="131"/>
      <c r="B43" s="238"/>
      <c r="C43" s="95" t="s">
        <v>332</v>
      </c>
      <c r="D43" s="187"/>
      <c r="E43" s="187"/>
      <c r="F43" s="187"/>
      <c r="G43" s="187"/>
      <c r="H43" s="187"/>
      <c r="I43" s="1090">
        <v>932.51521618364848</v>
      </c>
      <c r="J43" s="1090">
        <v>945.19352904568257</v>
      </c>
      <c r="K43" s="1086">
        <v>1091.1099999999999</v>
      </c>
      <c r="L43" s="1091">
        <v>1102.1094005033219</v>
      </c>
      <c r="M43" s="963">
        <v>24</v>
      </c>
      <c r="N43" s="963">
        <v>25.2</v>
      </c>
      <c r="O43" s="959"/>
      <c r="P43" s="870"/>
      <c r="Q43" s="1030"/>
      <c r="R43" s="1030"/>
      <c r="S43" s="1030"/>
      <c r="T43" s="266"/>
      <c r="U43" s="266"/>
      <c r="V43" s="266"/>
      <c r="W43" s="266"/>
      <c r="X43" s="266"/>
      <c r="Y43" s="266"/>
      <c r="Z43" s="266"/>
      <c r="AA43" s="266"/>
      <c r="AB43" s="266"/>
      <c r="AC43" s="266"/>
      <c r="AE43" s="266"/>
      <c r="AF43" s="266"/>
      <c r="AG43" s="266"/>
    </row>
    <row r="44" spans="1:33" ht="13.5" customHeight="1" x14ac:dyDescent="0.2">
      <c r="A44" s="131"/>
      <c r="B44" s="238"/>
      <c r="C44" s="95" t="s">
        <v>267</v>
      </c>
      <c r="D44" s="95"/>
      <c r="E44" s="95"/>
      <c r="F44" s="95"/>
      <c r="G44" s="95"/>
      <c r="H44" s="95"/>
      <c r="I44" s="1090">
        <v>1053.4568711826744</v>
      </c>
      <c r="J44" s="1090">
        <v>1085.2312270075934</v>
      </c>
      <c r="K44" s="1086">
        <v>1557.75</v>
      </c>
      <c r="L44" s="1091">
        <v>1623.9490800475223</v>
      </c>
      <c r="M44" s="963">
        <v>12.7</v>
      </c>
      <c r="N44" s="963">
        <v>12.1</v>
      </c>
      <c r="O44" s="959"/>
      <c r="P44" s="870"/>
      <c r="Q44" s="1030"/>
      <c r="R44" s="1030"/>
      <c r="S44" s="1030"/>
      <c r="T44" s="266"/>
      <c r="U44" s="266"/>
      <c r="V44" s="266"/>
      <c r="W44" s="266"/>
      <c r="X44" s="266"/>
      <c r="Y44" s="266"/>
      <c r="Z44" s="266"/>
      <c r="AA44" s="266"/>
      <c r="AB44" s="266"/>
      <c r="AC44" s="266"/>
      <c r="AE44" s="266"/>
      <c r="AF44" s="266"/>
      <c r="AG44" s="266"/>
    </row>
    <row r="45" spans="1:33" ht="13.5" customHeight="1" x14ac:dyDescent="0.2">
      <c r="A45" s="131"/>
      <c r="B45" s="238"/>
      <c r="C45" s="95" t="s">
        <v>266</v>
      </c>
      <c r="D45" s="187"/>
      <c r="E45" s="187"/>
      <c r="F45" s="187"/>
      <c r="G45" s="187"/>
      <c r="H45" s="187"/>
      <c r="I45" s="1090">
        <v>713.932510472275</v>
      </c>
      <c r="J45" s="1090">
        <v>714.63094479506969</v>
      </c>
      <c r="K45" s="1086">
        <v>775.75</v>
      </c>
      <c r="L45" s="1091">
        <v>779.42224709422158</v>
      </c>
      <c r="M45" s="963">
        <v>35.9</v>
      </c>
      <c r="N45" s="963">
        <v>35.700000000000003</v>
      </c>
      <c r="O45" s="959"/>
      <c r="P45" s="870"/>
      <c r="Q45" s="1030"/>
      <c r="R45" s="1030"/>
      <c r="S45" s="1030"/>
      <c r="T45" s="266"/>
      <c r="U45" s="266"/>
      <c r="V45" s="266"/>
      <c r="W45" s="266"/>
      <c r="X45" s="266"/>
      <c r="Y45" s="266"/>
      <c r="Z45" s="266"/>
      <c r="AA45" s="266"/>
      <c r="AB45" s="266"/>
      <c r="AC45" s="266"/>
      <c r="AE45" s="266"/>
      <c r="AF45" s="266"/>
      <c r="AG45" s="266"/>
    </row>
    <row r="46" spans="1:33" ht="13.5" customHeight="1" x14ac:dyDescent="0.2">
      <c r="A46" s="131"/>
      <c r="B46" s="238"/>
      <c r="C46" s="95" t="s">
        <v>265</v>
      </c>
      <c r="D46" s="187"/>
      <c r="E46" s="187"/>
      <c r="F46" s="187"/>
      <c r="G46" s="187"/>
      <c r="H46" s="187"/>
      <c r="I46" s="1090">
        <v>1574.1902614137941</v>
      </c>
      <c r="J46" s="1090">
        <v>1595.437999125714</v>
      </c>
      <c r="K46" s="1086">
        <v>1854.29</v>
      </c>
      <c r="L46" s="1091">
        <v>1884.9281804838638</v>
      </c>
      <c r="M46" s="963">
        <v>6.6</v>
      </c>
      <c r="N46" s="963">
        <v>6.3</v>
      </c>
      <c r="O46" s="959"/>
      <c r="P46" s="870"/>
      <c r="Q46" s="1030"/>
      <c r="R46" s="1030"/>
      <c r="S46" s="1030"/>
      <c r="T46" s="266"/>
      <c r="U46" s="266"/>
      <c r="V46" s="266"/>
      <c r="W46" s="266"/>
      <c r="X46" s="266"/>
      <c r="Y46" s="266"/>
      <c r="Z46" s="266"/>
      <c r="AA46" s="266"/>
      <c r="AB46" s="266"/>
      <c r="AC46" s="266"/>
      <c r="AE46" s="266"/>
      <c r="AF46" s="266"/>
      <c r="AG46" s="266"/>
    </row>
    <row r="47" spans="1:33" ht="13.5" customHeight="1" x14ac:dyDescent="0.2">
      <c r="A47" s="131"/>
      <c r="B47" s="238"/>
      <c r="C47" s="95" t="s">
        <v>264</v>
      </c>
      <c r="D47" s="187"/>
      <c r="E47" s="187"/>
      <c r="F47" s="187"/>
      <c r="G47" s="187"/>
      <c r="H47" s="187"/>
      <c r="I47" s="1090">
        <v>1552.0245100916054</v>
      </c>
      <c r="J47" s="1090">
        <v>1585.1290732592265</v>
      </c>
      <c r="K47" s="1086">
        <v>2224.61</v>
      </c>
      <c r="L47" s="1091">
        <v>2241.1186696344503</v>
      </c>
      <c r="M47" s="963">
        <v>2.2000000000000002</v>
      </c>
      <c r="N47" s="963">
        <v>1.3</v>
      </c>
      <c r="O47" s="959"/>
      <c r="P47" s="870"/>
      <c r="Q47" s="1030"/>
      <c r="R47" s="1030"/>
      <c r="S47" s="1030"/>
      <c r="T47" s="266"/>
      <c r="U47" s="266"/>
      <c r="V47" s="266"/>
      <c r="W47" s="266"/>
      <c r="X47" s="266"/>
      <c r="Y47" s="266"/>
      <c r="Z47" s="266"/>
      <c r="AA47" s="266"/>
      <c r="AB47" s="266"/>
      <c r="AC47" s="266"/>
      <c r="AE47" s="266"/>
      <c r="AF47" s="266"/>
      <c r="AG47" s="266"/>
    </row>
    <row r="48" spans="1:33" ht="13.5" customHeight="1" x14ac:dyDescent="0.2">
      <c r="A48" s="131"/>
      <c r="B48" s="238"/>
      <c r="C48" s="95" t="s">
        <v>263</v>
      </c>
      <c r="D48" s="187"/>
      <c r="E48" s="187"/>
      <c r="F48" s="187"/>
      <c r="G48" s="187"/>
      <c r="H48" s="187"/>
      <c r="I48" s="1090">
        <v>1041.9840009632228</v>
      </c>
      <c r="J48" s="1090">
        <v>1041.9084745318662</v>
      </c>
      <c r="K48" s="1086">
        <v>1140</v>
      </c>
      <c r="L48" s="1091">
        <v>1151.6117913770554</v>
      </c>
      <c r="M48" s="963">
        <v>27.4</v>
      </c>
      <c r="N48" s="963">
        <v>29.8</v>
      </c>
      <c r="O48" s="959"/>
      <c r="P48" s="870"/>
      <c r="Q48" s="1030"/>
      <c r="R48" s="1030"/>
      <c r="S48" s="1030"/>
      <c r="T48" s="266"/>
      <c r="U48" s="266"/>
      <c r="V48" s="266"/>
      <c r="W48" s="266"/>
      <c r="X48" s="266"/>
      <c r="Y48" s="266"/>
      <c r="Z48" s="266"/>
      <c r="AA48" s="266"/>
      <c r="AB48" s="266"/>
      <c r="AC48" s="266"/>
      <c r="AE48" s="266"/>
      <c r="AF48" s="266"/>
      <c r="AG48" s="266"/>
    </row>
    <row r="49" spans="1:33" ht="13.5" customHeight="1" x14ac:dyDescent="0.2">
      <c r="A49" s="131"/>
      <c r="B49" s="238"/>
      <c r="C49" s="95" t="s">
        <v>262</v>
      </c>
      <c r="D49" s="187"/>
      <c r="E49" s="187"/>
      <c r="F49" s="187"/>
      <c r="G49" s="187"/>
      <c r="H49" s="187"/>
      <c r="I49" s="1090">
        <v>1285.3371419285079</v>
      </c>
      <c r="J49" s="1090">
        <v>1341.2885234379103</v>
      </c>
      <c r="K49" s="1086">
        <v>1439.79</v>
      </c>
      <c r="L49" s="1091">
        <v>1519.1728771100973</v>
      </c>
      <c r="M49" s="963">
        <v>11.4</v>
      </c>
      <c r="N49" s="963">
        <v>9.6999999999999993</v>
      </c>
      <c r="O49" s="959"/>
      <c r="P49" s="870"/>
      <c r="Q49" s="1030"/>
      <c r="R49" s="1030"/>
      <c r="S49" s="1030"/>
      <c r="T49" s="266"/>
      <c r="U49" s="266"/>
      <c r="V49" s="266"/>
      <c r="W49" s="266"/>
      <c r="X49" s="266"/>
      <c r="Y49" s="266"/>
      <c r="Z49" s="266"/>
      <c r="AA49" s="266"/>
      <c r="AB49" s="266"/>
      <c r="AC49" s="266"/>
      <c r="AE49" s="266"/>
      <c r="AF49" s="266"/>
      <c r="AG49" s="266"/>
    </row>
    <row r="50" spans="1:33" ht="13.5" customHeight="1" x14ac:dyDescent="0.2">
      <c r="A50" s="131"/>
      <c r="B50" s="238"/>
      <c r="C50" s="95" t="s">
        <v>261</v>
      </c>
      <c r="D50" s="187"/>
      <c r="E50" s="187"/>
      <c r="F50" s="187"/>
      <c r="G50" s="187"/>
      <c r="H50" s="187"/>
      <c r="I50" s="1090">
        <v>764.32330511190742</v>
      </c>
      <c r="J50" s="1090">
        <v>756.90466632212417</v>
      </c>
      <c r="K50" s="1086">
        <v>887.82</v>
      </c>
      <c r="L50" s="1091">
        <v>881.02045145119985</v>
      </c>
      <c r="M50" s="963">
        <v>36.299999999999997</v>
      </c>
      <c r="N50" s="963">
        <v>29.2</v>
      </c>
      <c r="O50" s="959"/>
      <c r="P50" s="870"/>
      <c r="Q50" s="1030"/>
      <c r="R50" s="1030"/>
      <c r="S50" s="1030"/>
      <c r="T50" s="266"/>
      <c r="U50" s="266"/>
      <c r="V50" s="266"/>
      <c r="W50" s="266"/>
      <c r="X50" s="266"/>
      <c r="Y50" s="266"/>
      <c r="Z50" s="266"/>
      <c r="AA50" s="266"/>
      <c r="AB50" s="266"/>
      <c r="AC50" s="266"/>
      <c r="AE50" s="266"/>
      <c r="AF50" s="266"/>
      <c r="AG50" s="266"/>
    </row>
    <row r="51" spans="1:33" ht="13.5" customHeight="1" x14ac:dyDescent="0.2">
      <c r="A51" s="131"/>
      <c r="B51" s="238"/>
      <c r="C51" s="95" t="s">
        <v>260</v>
      </c>
      <c r="D51" s="187"/>
      <c r="E51" s="187"/>
      <c r="F51" s="187"/>
      <c r="G51" s="187"/>
      <c r="H51" s="187"/>
      <c r="I51" s="1090">
        <v>1186.9488890379257</v>
      </c>
      <c r="J51" s="1090">
        <v>1174.3844149995755</v>
      </c>
      <c r="K51" s="1086">
        <v>1284.9100000000001</v>
      </c>
      <c r="L51" s="1091">
        <v>1264.3675841704951</v>
      </c>
      <c r="M51" s="963">
        <v>11</v>
      </c>
      <c r="N51" s="963">
        <v>13.7</v>
      </c>
      <c r="O51" s="959"/>
      <c r="P51" s="870"/>
      <c r="Q51" s="1030"/>
      <c r="R51" s="1030"/>
      <c r="S51" s="1030"/>
      <c r="T51" s="266"/>
      <c r="U51" s="266"/>
      <c r="V51" s="266"/>
      <c r="W51" s="266"/>
      <c r="X51" s="266"/>
      <c r="Y51" s="266"/>
      <c r="Z51" s="266"/>
      <c r="AA51" s="266"/>
      <c r="AB51" s="266"/>
      <c r="AC51" s="266"/>
      <c r="AE51" s="266"/>
      <c r="AF51" s="266"/>
      <c r="AG51" s="266"/>
    </row>
    <row r="52" spans="1:33" ht="13.5" customHeight="1" x14ac:dyDescent="0.2">
      <c r="A52" s="131"/>
      <c r="B52" s="238"/>
      <c r="C52" s="95" t="s">
        <v>259</v>
      </c>
      <c r="D52" s="187"/>
      <c r="E52" s="187"/>
      <c r="F52" s="187"/>
      <c r="G52" s="187"/>
      <c r="H52" s="187"/>
      <c r="I52" s="1090">
        <v>778.92490281375706</v>
      </c>
      <c r="J52" s="1090">
        <v>784.71175317644247</v>
      </c>
      <c r="K52" s="1086">
        <v>862.43</v>
      </c>
      <c r="L52" s="1091">
        <v>872.23595286473494</v>
      </c>
      <c r="M52" s="963">
        <v>28.5</v>
      </c>
      <c r="N52" s="963">
        <v>27.6</v>
      </c>
      <c r="O52" s="959"/>
      <c r="P52" s="870"/>
      <c r="Q52" s="1030"/>
      <c r="R52" s="1030"/>
      <c r="S52" s="1030"/>
      <c r="T52" s="266"/>
      <c r="U52" s="266"/>
      <c r="V52" s="266"/>
      <c r="W52" s="266"/>
      <c r="X52" s="266"/>
      <c r="Y52" s="266"/>
      <c r="Z52" s="266"/>
      <c r="AA52" s="266"/>
      <c r="AB52" s="266"/>
      <c r="AC52" s="266"/>
      <c r="AE52" s="266"/>
      <c r="AF52" s="266"/>
      <c r="AG52" s="266"/>
    </row>
    <row r="53" spans="1:33" ht="13.5" customHeight="1" x14ac:dyDescent="0.2">
      <c r="A53" s="131"/>
      <c r="B53" s="238"/>
      <c r="C53" s="95" t="s">
        <v>258</v>
      </c>
      <c r="D53" s="187"/>
      <c r="E53" s="187"/>
      <c r="F53" s="187"/>
      <c r="G53" s="187"/>
      <c r="H53" s="187"/>
      <c r="I53" s="1090">
        <v>1343.3243536087937</v>
      </c>
      <c r="J53" s="1090">
        <v>1387.4408765975329</v>
      </c>
      <c r="K53" s="1086">
        <v>1520.5</v>
      </c>
      <c r="L53" s="1091">
        <v>1562.4646594455205</v>
      </c>
      <c r="M53" s="963">
        <v>29.2</v>
      </c>
      <c r="N53" s="963">
        <v>25.6</v>
      </c>
      <c r="O53" s="959"/>
      <c r="P53" s="870"/>
      <c r="Q53" s="1030"/>
      <c r="R53" s="1030"/>
      <c r="S53" s="1030"/>
      <c r="T53" s="266"/>
      <c r="U53" s="266"/>
      <c r="V53" s="266"/>
      <c r="W53" s="266"/>
      <c r="X53" s="266"/>
      <c r="Y53" s="266"/>
      <c r="Z53" s="266"/>
      <c r="AA53" s="266"/>
      <c r="AB53" s="266"/>
      <c r="AC53" s="266"/>
      <c r="AE53" s="266"/>
      <c r="AF53" s="266"/>
      <c r="AG53" s="266"/>
    </row>
    <row r="54" spans="1:33" ht="13.5" customHeight="1" x14ac:dyDescent="0.2">
      <c r="A54" s="131"/>
      <c r="B54" s="238"/>
      <c r="C54" s="95" t="s">
        <v>110</v>
      </c>
      <c r="D54" s="187"/>
      <c r="E54" s="187"/>
      <c r="F54" s="187"/>
      <c r="G54" s="187"/>
      <c r="H54" s="187"/>
      <c r="I54" s="1090">
        <v>956.99450534874563</v>
      </c>
      <c r="J54" s="1090">
        <v>958.11337483641512</v>
      </c>
      <c r="K54" s="1086">
        <v>1063.67</v>
      </c>
      <c r="L54" s="1091">
        <v>1075.899221118055</v>
      </c>
      <c r="M54" s="963">
        <v>30.2</v>
      </c>
      <c r="N54" s="963">
        <v>31.2</v>
      </c>
      <c r="O54" s="959"/>
      <c r="P54" s="870"/>
      <c r="Q54" s="1030"/>
      <c r="R54" s="1030"/>
      <c r="S54" s="1030"/>
      <c r="T54" s="266"/>
      <c r="U54" s="266"/>
      <c r="V54" s="266"/>
      <c r="W54" s="266"/>
      <c r="X54" s="266"/>
      <c r="Y54" s="266"/>
      <c r="Z54" s="266"/>
      <c r="AA54" s="266"/>
      <c r="AB54" s="266"/>
      <c r="AC54" s="266"/>
      <c r="AE54" s="266"/>
      <c r="AF54" s="266"/>
      <c r="AG54" s="266"/>
    </row>
    <row r="55" spans="1:33" ht="13.5" customHeight="1" x14ac:dyDescent="0.2">
      <c r="A55" s="131"/>
      <c r="B55" s="238"/>
      <c r="C55" s="185" t="s">
        <v>493</v>
      </c>
      <c r="D55" s="133"/>
      <c r="E55" s="134"/>
      <c r="F55" s="184"/>
      <c r="G55" s="184"/>
      <c r="H55" s="146"/>
      <c r="I55" s="1097"/>
      <c r="J55" s="1097"/>
      <c r="K55" s="1097"/>
      <c r="L55" s="1097"/>
      <c r="M55" s="1097"/>
      <c r="N55" s="1097"/>
      <c r="O55" s="1097"/>
      <c r="P55" s="131"/>
      <c r="Q55" s="1030"/>
      <c r="R55" s="1030"/>
      <c r="S55" s="1030"/>
      <c r="T55" s="266"/>
      <c r="U55" s="266"/>
    </row>
    <row r="56" spans="1:33" ht="13.5" customHeight="1" x14ac:dyDescent="0.2">
      <c r="A56" s="131"/>
      <c r="B56" s="238"/>
      <c r="C56" s="1572" t="s">
        <v>629</v>
      </c>
      <c r="D56" s="1572"/>
      <c r="E56" s="1572"/>
      <c r="F56" s="1572"/>
      <c r="G56" s="1572"/>
      <c r="H56" s="1572"/>
      <c r="I56" s="1572"/>
      <c r="J56" s="1572"/>
      <c r="K56" s="1572"/>
      <c r="L56" s="1572"/>
      <c r="M56" s="1572"/>
      <c r="N56" s="1572"/>
      <c r="O56" s="1572"/>
      <c r="P56" s="131"/>
      <c r="Q56" s="1030"/>
      <c r="S56" s="266"/>
      <c r="T56" s="266"/>
      <c r="U56" s="266"/>
    </row>
    <row r="57" spans="1:33" ht="13.5" customHeight="1" x14ac:dyDescent="0.2">
      <c r="A57" s="131"/>
      <c r="B57" s="242">
        <v>14</v>
      </c>
      <c r="C57" s="1561">
        <v>43070</v>
      </c>
      <c r="D57" s="1561"/>
      <c r="E57" s="133"/>
      <c r="F57" s="133"/>
      <c r="G57" s="133"/>
      <c r="H57" s="133"/>
      <c r="I57" s="133"/>
      <c r="J57" s="133"/>
      <c r="K57" s="133"/>
      <c r="L57" s="133"/>
      <c r="M57" s="133"/>
      <c r="N57" s="133"/>
      <c r="P57" s="131"/>
    </row>
    <row r="60" spans="1:33" x14ac:dyDescent="0.2">
      <c r="Z60" s="132">
        <v>1</v>
      </c>
    </row>
  </sheetData>
  <mergeCells count="18">
    <mergeCell ref="C29:F29"/>
    <mergeCell ref="C57:D57"/>
    <mergeCell ref="C33:N33"/>
    <mergeCell ref="C34:D35"/>
    <mergeCell ref="I35:J35"/>
    <mergeCell ref="K35:L35"/>
    <mergeCell ref="M35:N35"/>
    <mergeCell ref="G32:H32"/>
    <mergeCell ref="I32:J32"/>
    <mergeCell ref="K32:L32"/>
    <mergeCell ref="M32:N32"/>
    <mergeCell ref="C56:O56"/>
    <mergeCell ref="L1:O1"/>
    <mergeCell ref="C5:D6"/>
    <mergeCell ref="C13:D14"/>
    <mergeCell ref="K14:L14"/>
    <mergeCell ref="I14:J14"/>
    <mergeCell ref="M14:N14"/>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3">
    <tabColor theme="7"/>
  </sheetPr>
  <dimension ref="A1:K49"/>
  <sheetViews>
    <sheetView zoomScaleNormal="100" workbookViewId="0"/>
  </sheetViews>
  <sheetFormatPr defaultRowHeight="12.75" x14ac:dyDescent="0.2"/>
  <cols>
    <col min="1" max="1" width="1" style="92" customWidth="1"/>
    <col min="2" max="2" width="2.5703125" style="92" customWidth="1"/>
    <col min="3" max="3" width="2.28515625" style="92" customWidth="1"/>
    <col min="4" max="4" width="39.140625" style="92" customWidth="1"/>
    <col min="5" max="5" width="10.42578125" style="92" customWidth="1"/>
    <col min="6" max="7" width="10.28515625" style="92" customWidth="1"/>
    <col min="8" max="8" width="10.42578125" style="92" customWidth="1"/>
    <col min="9" max="9" width="10.28515625" style="92" customWidth="1"/>
    <col min="10" max="10" width="2.5703125" style="92" customWidth="1"/>
    <col min="11" max="11" width="1" style="92" customWidth="1"/>
    <col min="12" max="16384" width="9.140625" style="92"/>
  </cols>
  <sheetData>
    <row r="1" spans="1:11" ht="13.5" customHeight="1" x14ac:dyDescent="0.2">
      <c r="A1" s="2"/>
      <c r="B1" s="1573" t="s">
        <v>314</v>
      </c>
      <c r="C1" s="1573"/>
      <c r="D1" s="1573"/>
      <c r="E1" s="216"/>
      <c r="F1" s="216"/>
      <c r="G1" s="216"/>
      <c r="H1" s="216"/>
      <c r="I1" s="216"/>
      <c r="J1" s="257"/>
      <c r="K1" s="2"/>
    </row>
    <row r="2" spans="1:11" ht="6" customHeight="1" x14ac:dyDescent="0.2">
      <c r="A2" s="2"/>
      <c r="B2" s="1515"/>
      <c r="C2" s="1515"/>
      <c r="D2" s="1515"/>
      <c r="E2" s="4"/>
      <c r="F2" s="4"/>
      <c r="G2" s="4"/>
      <c r="H2" s="4"/>
      <c r="I2" s="4"/>
      <c r="J2" s="528"/>
      <c r="K2" s="2"/>
    </row>
    <row r="3" spans="1:11" ht="13.5" customHeight="1" thickBot="1" x14ac:dyDescent="0.25">
      <c r="A3" s="2"/>
      <c r="B3" s="4"/>
      <c r="C3" s="4"/>
      <c r="D3" s="4"/>
      <c r="E3" s="711"/>
      <c r="F3" s="711"/>
      <c r="G3" s="711"/>
      <c r="H3" s="711"/>
      <c r="I3" s="711" t="s">
        <v>70</v>
      </c>
      <c r="J3" s="213"/>
      <c r="K3" s="2"/>
    </row>
    <row r="4" spans="1:11" s="7" customFormat="1" ht="13.5" customHeight="1" thickBot="1" x14ac:dyDescent="0.25">
      <c r="A4" s="6"/>
      <c r="B4" s="14"/>
      <c r="C4" s="1574" t="s">
        <v>341</v>
      </c>
      <c r="D4" s="1575"/>
      <c r="E4" s="1575"/>
      <c r="F4" s="1575"/>
      <c r="G4" s="1575"/>
      <c r="H4" s="1575"/>
      <c r="I4" s="1576"/>
      <c r="J4" s="213"/>
      <c r="K4" s="6"/>
    </row>
    <row r="5" spans="1:11" ht="4.5" customHeight="1" x14ac:dyDescent="0.2">
      <c r="A5" s="2"/>
      <c r="B5" s="4"/>
      <c r="C5" s="1577" t="s">
        <v>85</v>
      </c>
      <c r="D5" s="1578"/>
      <c r="E5" s="713"/>
      <c r="F5" s="713"/>
      <c r="G5" s="713"/>
      <c r="H5" s="713"/>
      <c r="I5" s="713"/>
      <c r="J5" s="213"/>
      <c r="K5" s="2"/>
    </row>
    <row r="6" spans="1:11" ht="15.75" customHeight="1" x14ac:dyDescent="0.2">
      <c r="A6" s="2"/>
      <c r="B6" s="4"/>
      <c r="C6" s="1577"/>
      <c r="D6" s="1578"/>
      <c r="E6" s="1579" t="s">
        <v>340</v>
      </c>
      <c r="F6" s="1579"/>
      <c r="G6" s="1579"/>
      <c r="H6" s="1579"/>
      <c r="I6" s="1579"/>
      <c r="J6" s="213"/>
      <c r="K6" s="2"/>
    </row>
    <row r="7" spans="1:11" ht="13.5" customHeight="1" x14ac:dyDescent="0.2">
      <c r="A7" s="2"/>
      <c r="B7" s="4"/>
      <c r="C7" s="1578"/>
      <c r="D7" s="1578"/>
      <c r="E7" s="1580">
        <v>2016</v>
      </c>
      <c r="F7" s="1580"/>
      <c r="G7" s="1581">
        <v>2017</v>
      </c>
      <c r="H7" s="1580"/>
      <c r="I7" s="1580"/>
      <c r="J7" s="213"/>
      <c r="K7" s="2"/>
    </row>
    <row r="8" spans="1:11" ht="13.5" customHeight="1" x14ac:dyDescent="0.2">
      <c r="A8" s="2"/>
      <c r="B8" s="4"/>
      <c r="C8" s="530"/>
      <c r="D8" s="530"/>
      <c r="E8" s="712" t="s">
        <v>478</v>
      </c>
      <c r="F8" s="1035" t="s">
        <v>96</v>
      </c>
      <c r="G8" s="1104" t="s">
        <v>93</v>
      </c>
      <c r="H8" s="1104" t="s">
        <v>102</v>
      </c>
      <c r="I8" s="1035" t="s">
        <v>99</v>
      </c>
      <c r="J8" s="213"/>
      <c r="K8" s="2"/>
    </row>
    <row r="9" spans="1:11" s="533" customFormat="1" ht="23.25" customHeight="1" x14ac:dyDescent="0.2">
      <c r="A9" s="531"/>
      <c r="B9" s="532"/>
      <c r="C9" s="1583" t="s">
        <v>68</v>
      </c>
      <c r="D9" s="1583"/>
      <c r="E9" s="984">
        <v>5.21</v>
      </c>
      <c r="F9" s="984">
        <v>5.2</v>
      </c>
      <c r="G9" s="984">
        <v>5.3</v>
      </c>
      <c r="H9" s="984">
        <v>5.2</v>
      </c>
      <c r="I9" s="984">
        <v>5.3</v>
      </c>
      <c r="J9" s="593"/>
      <c r="K9" s="531"/>
    </row>
    <row r="10" spans="1:11" ht="18.75" customHeight="1" x14ac:dyDescent="0.2">
      <c r="A10" s="2"/>
      <c r="B10" s="4"/>
      <c r="C10" s="200" t="s">
        <v>322</v>
      </c>
      <c r="D10" s="13"/>
      <c r="E10" s="985">
        <v>10.63</v>
      </c>
      <c r="F10" s="985">
        <v>10.77</v>
      </c>
      <c r="G10" s="985">
        <v>10.9</v>
      </c>
      <c r="H10" s="985">
        <v>10.5</v>
      </c>
      <c r="I10" s="985">
        <v>10.8</v>
      </c>
      <c r="J10" s="593"/>
      <c r="K10" s="2"/>
    </row>
    <row r="11" spans="1:11" ht="18.75" customHeight="1" x14ac:dyDescent="0.2">
      <c r="A11" s="2"/>
      <c r="B11" s="4"/>
      <c r="C11" s="200" t="s">
        <v>250</v>
      </c>
      <c r="D11" s="22"/>
      <c r="E11" s="985">
        <v>7.02</v>
      </c>
      <c r="F11" s="985">
        <v>7.07</v>
      </c>
      <c r="G11" s="985">
        <v>7.2</v>
      </c>
      <c r="H11" s="985">
        <v>7.1</v>
      </c>
      <c r="I11" s="985">
        <v>7.1</v>
      </c>
      <c r="J11" s="593"/>
      <c r="K11" s="2"/>
    </row>
    <row r="12" spans="1:11" ht="18.75" customHeight="1" x14ac:dyDescent="0.2">
      <c r="A12" s="2"/>
      <c r="B12" s="4"/>
      <c r="C12" s="200" t="s">
        <v>251</v>
      </c>
      <c r="D12" s="22"/>
      <c r="E12" s="985">
        <v>4.3</v>
      </c>
      <c r="F12" s="985">
        <v>4.28</v>
      </c>
      <c r="G12" s="985">
        <v>4.3</v>
      </c>
      <c r="H12" s="985">
        <v>4.3</v>
      </c>
      <c r="I12" s="985">
        <v>4.4000000000000004</v>
      </c>
      <c r="J12" s="593"/>
      <c r="K12" s="2"/>
    </row>
    <row r="13" spans="1:11" ht="18.75" customHeight="1" x14ac:dyDescent="0.2">
      <c r="A13" s="2"/>
      <c r="B13" s="4"/>
      <c r="C13" s="200" t="s">
        <v>84</v>
      </c>
      <c r="D13" s="13"/>
      <c r="E13" s="985">
        <v>4.2699999999999996</v>
      </c>
      <c r="F13" s="985">
        <v>4.2699999999999996</v>
      </c>
      <c r="G13" s="985">
        <v>4.3</v>
      </c>
      <c r="H13" s="985">
        <v>4.3</v>
      </c>
      <c r="I13" s="985">
        <v>4.4000000000000004</v>
      </c>
      <c r="J13" s="529"/>
      <c r="K13" s="2"/>
    </row>
    <row r="14" spans="1:11" ht="18.75" customHeight="1" x14ac:dyDescent="0.2">
      <c r="A14" s="2"/>
      <c r="B14" s="4"/>
      <c r="C14" s="200" t="s">
        <v>252</v>
      </c>
      <c r="D14" s="22"/>
      <c r="E14" s="985">
        <v>4.4800000000000004</v>
      </c>
      <c r="F14" s="985">
        <v>4.46</v>
      </c>
      <c r="G14" s="985">
        <v>4.5</v>
      </c>
      <c r="H14" s="985">
        <v>4.4000000000000004</v>
      </c>
      <c r="I14" s="985">
        <v>4.5999999999999996</v>
      </c>
      <c r="J14" s="529"/>
      <c r="K14" s="2"/>
    </row>
    <row r="15" spans="1:11" ht="18.75" customHeight="1" x14ac:dyDescent="0.2">
      <c r="A15" s="2"/>
      <c r="B15" s="4"/>
      <c r="C15" s="200" t="s">
        <v>83</v>
      </c>
      <c r="D15" s="22"/>
      <c r="E15" s="985">
        <v>4.2699999999999996</v>
      </c>
      <c r="F15" s="985">
        <v>4.28</v>
      </c>
      <c r="G15" s="985">
        <v>4.4000000000000004</v>
      </c>
      <c r="H15" s="985">
        <v>4.3</v>
      </c>
      <c r="I15" s="985">
        <v>4.5</v>
      </c>
      <c r="J15" s="529"/>
      <c r="K15" s="2"/>
    </row>
    <row r="16" spans="1:11" ht="18.75" customHeight="1" x14ac:dyDescent="0.2">
      <c r="A16" s="2"/>
      <c r="B16" s="4"/>
      <c r="C16" s="200" t="s">
        <v>253</v>
      </c>
      <c r="D16" s="22"/>
      <c r="E16" s="985">
        <v>4.29</v>
      </c>
      <c r="F16" s="985">
        <v>4.3099999999999996</v>
      </c>
      <c r="G16" s="985">
        <v>4.4000000000000004</v>
      </c>
      <c r="H16" s="985">
        <v>4.4000000000000004</v>
      </c>
      <c r="I16" s="985">
        <v>4.5</v>
      </c>
      <c r="J16" s="529"/>
      <c r="K16" s="2"/>
    </row>
    <row r="17" spans="1:11" ht="18.75" customHeight="1" x14ac:dyDescent="0.2">
      <c r="A17" s="2"/>
      <c r="B17" s="4"/>
      <c r="C17" s="200" t="s">
        <v>82</v>
      </c>
      <c r="D17" s="22"/>
      <c r="E17" s="985">
        <v>4.2300000000000004</v>
      </c>
      <c r="F17" s="985">
        <v>4.37</v>
      </c>
      <c r="G17" s="985">
        <v>4.4000000000000004</v>
      </c>
      <c r="H17" s="985">
        <v>4.4000000000000004</v>
      </c>
      <c r="I17" s="985">
        <v>4.4000000000000004</v>
      </c>
      <c r="J17" s="529"/>
      <c r="K17" s="2"/>
    </row>
    <row r="18" spans="1:11" ht="18.75" customHeight="1" x14ac:dyDescent="0.2">
      <c r="A18" s="2"/>
      <c r="B18" s="4"/>
      <c r="C18" s="200" t="s">
        <v>81</v>
      </c>
      <c r="D18" s="22"/>
      <c r="E18" s="985">
        <v>4.8</v>
      </c>
      <c r="F18" s="985">
        <v>4.78</v>
      </c>
      <c r="G18" s="985">
        <v>4.9000000000000004</v>
      </c>
      <c r="H18" s="985">
        <v>4.9000000000000004</v>
      </c>
      <c r="I18" s="985">
        <v>4.9000000000000004</v>
      </c>
      <c r="J18" s="529"/>
      <c r="K18" s="2"/>
    </row>
    <row r="19" spans="1:11" ht="18.75" customHeight="1" x14ac:dyDescent="0.2">
      <c r="A19" s="2"/>
      <c r="B19" s="4"/>
      <c r="C19" s="200" t="s">
        <v>254</v>
      </c>
      <c r="D19" s="22"/>
      <c r="E19" s="985">
        <v>4.32</v>
      </c>
      <c r="F19" s="985">
        <v>4.3</v>
      </c>
      <c r="G19" s="985">
        <v>4.4000000000000004</v>
      </c>
      <c r="H19" s="985">
        <v>4.4000000000000004</v>
      </c>
      <c r="I19" s="985">
        <v>4.5</v>
      </c>
      <c r="J19" s="529"/>
      <c r="K19" s="2"/>
    </row>
    <row r="20" spans="1:11" ht="18.75" customHeight="1" x14ac:dyDescent="0.2">
      <c r="A20" s="2"/>
      <c r="B20" s="4"/>
      <c r="C20" s="200" t="s">
        <v>80</v>
      </c>
      <c r="D20" s="13"/>
      <c r="E20" s="985">
        <v>5.0599999999999996</v>
      </c>
      <c r="F20" s="985">
        <v>5.12</v>
      </c>
      <c r="G20" s="985">
        <v>5</v>
      </c>
      <c r="H20" s="985">
        <v>5</v>
      </c>
      <c r="I20" s="985">
        <v>5.2</v>
      </c>
      <c r="J20" s="529"/>
      <c r="K20" s="2"/>
    </row>
    <row r="21" spans="1:11" ht="18.75" customHeight="1" x14ac:dyDescent="0.2">
      <c r="A21" s="2"/>
      <c r="B21" s="4"/>
      <c r="C21" s="200" t="s">
        <v>255</v>
      </c>
      <c r="D21" s="22"/>
      <c r="E21" s="985">
        <v>5.27</v>
      </c>
      <c r="F21" s="985">
        <v>5.09</v>
      </c>
      <c r="G21" s="985">
        <v>5.0999999999999996</v>
      </c>
      <c r="H21" s="985">
        <v>5.2</v>
      </c>
      <c r="I21" s="985">
        <v>5.2</v>
      </c>
      <c r="J21" s="529"/>
      <c r="K21" s="2"/>
    </row>
    <row r="22" spans="1:11" ht="18.75" customHeight="1" x14ac:dyDescent="0.2">
      <c r="A22" s="2"/>
      <c r="B22" s="4"/>
      <c r="C22" s="200" t="s">
        <v>256</v>
      </c>
      <c r="D22" s="22"/>
      <c r="E22" s="985">
        <v>4.87</v>
      </c>
      <c r="F22" s="985">
        <v>4.8499999999999996</v>
      </c>
      <c r="G22" s="985">
        <v>4.9000000000000004</v>
      </c>
      <c r="H22" s="985">
        <v>4.8</v>
      </c>
      <c r="I22" s="985">
        <v>4.9000000000000004</v>
      </c>
      <c r="J22" s="529"/>
      <c r="K22" s="2"/>
    </row>
    <row r="23" spans="1:11" ht="18.75" customHeight="1" x14ac:dyDescent="0.2">
      <c r="A23" s="2"/>
      <c r="B23" s="4"/>
      <c r="C23" s="200" t="s">
        <v>328</v>
      </c>
      <c r="D23" s="22"/>
      <c r="E23" s="985">
        <v>4.7</v>
      </c>
      <c r="F23" s="985">
        <v>4.7</v>
      </c>
      <c r="G23" s="985">
        <v>4.7</v>
      </c>
      <c r="H23" s="985">
        <v>4.7</v>
      </c>
      <c r="I23" s="985">
        <v>4.8</v>
      </c>
      <c r="J23" s="529"/>
      <c r="K23" s="2"/>
    </row>
    <row r="24" spans="1:11" ht="18.75" customHeight="1" x14ac:dyDescent="0.2">
      <c r="A24" s="2"/>
      <c r="B24" s="4"/>
      <c r="C24" s="200" t="s">
        <v>329</v>
      </c>
      <c r="D24" s="22"/>
      <c r="E24" s="985">
        <v>4.2</v>
      </c>
      <c r="F24" s="985">
        <v>4.1399999999999997</v>
      </c>
      <c r="G24" s="985">
        <v>4.2</v>
      </c>
      <c r="H24" s="985">
        <v>4.2</v>
      </c>
      <c r="I24" s="985">
        <v>4.3</v>
      </c>
      <c r="J24" s="529"/>
      <c r="K24" s="2"/>
    </row>
    <row r="25" spans="1:11" ht="24" customHeight="1" thickBot="1" x14ac:dyDescent="0.25">
      <c r="A25" s="2"/>
      <c r="B25" s="4"/>
      <c r="C25" s="714"/>
      <c r="D25" s="714"/>
      <c r="E25" s="534"/>
      <c r="F25" s="534"/>
      <c r="G25" s="534"/>
      <c r="H25" s="534"/>
      <c r="I25" s="534"/>
      <c r="J25" s="529"/>
      <c r="K25" s="2"/>
    </row>
    <row r="26" spans="1:11" s="7" customFormat="1" ht="13.5" customHeight="1" thickBot="1" x14ac:dyDescent="0.25">
      <c r="A26" s="6"/>
      <c r="B26" s="14"/>
      <c r="C26" s="1574" t="s">
        <v>342</v>
      </c>
      <c r="D26" s="1575"/>
      <c r="E26" s="1575"/>
      <c r="F26" s="1575"/>
      <c r="G26" s="1575"/>
      <c r="H26" s="1575"/>
      <c r="I26" s="1576"/>
      <c r="J26" s="529"/>
      <c r="K26" s="6"/>
    </row>
    <row r="27" spans="1:11" ht="4.5" customHeight="1" x14ac:dyDescent="0.2">
      <c r="A27" s="2"/>
      <c r="B27" s="4"/>
      <c r="C27" s="1577" t="s">
        <v>85</v>
      </c>
      <c r="D27" s="1578"/>
      <c r="E27" s="714"/>
      <c r="F27" s="714"/>
      <c r="G27" s="714"/>
      <c r="H27" s="714"/>
      <c r="I27" s="714"/>
      <c r="J27" s="529"/>
      <c r="K27" s="2"/>
    </row>
    <row r="28" spans="1:11" ht="15.75" customHeight="1" x14ac:dyDescent="0.2">
      <c r="A28" s="2"/>
      <c r="B28" s="4"/>
      <c r="C28" s="1577"/>
      <c r="D28" s="1578"/>
      <c r="E28" s="1579" t="s">
        <v>348</v>
      </c>
      <c r="F28" s="1579"/>
      <c r="G28" s="1579"/>
      <c r="H28" s="1579"/>
      <c r="I28" s="1579"/>
      <c r="J28" s="213"/>
      <c r="K28" s="2"/>
    </row>
    <row r="29" spans="1:11" ht="13.5" customHeight="1" x14ac:dyDescent="0.2">
      <c r="A29" s="2"/>
      <c r="B29" s="4"/>
      <c r="C29" s="1578"/>
      <c r="D29" s="1578"/>
      <c r="E29" s="1580">
        <v>2016</v>
      </c>
      <c r="F29" s="1580"/>
      <c r="G29" s="1581">
        <v>2017</v>
      </c>
      <c r="H29" s="1580"/>
      <c r="I29" s="1580"/>
      <c r="J29" s="213"/>
      <c r="K29" s="2"/>
    </row>
    <row r="30" spans="1:11" ht="13.5" customHeight="1" x14ac:dyDescent="0.2">
      <c r="A30" s="2"/>
      <c r="B30" s="4"/>
      <c r="C30" s="530"/>
      <c r="D30" s="530"/>
      <c r="E30" s="712" t="s">
        <v>478</v>
      </c>
      <c r="F30" s="1035" t="s">
        <v>96</v>
      </c>
      <c r="G30" s="1104" t="s">
        <v>93</v>
      </c>
      <c r="H30" s="1104" t="s">
        <v>102</v>
      </c>
      <c r="I30" s="1035" t="s">
        <v>99</v>
      </c>
      <c r="J30" s="213"/>
      <c r="K30" s="2"/>
    </row>
    <row r="31" spans="1:11" s="533" customFormat="1" ht="23.25" customHeight="1" x14ac:dyDescent="0.2">
      <c r="A31" s="531"/>
      <c r="B31" s="532"/>
      <c r="C31" s="1583" t="s">
        <v>68</v>
      </c>
      <c r="D31" s="1583"/>
      <c r="E31" s="982">
        <v>902.73</v>
      </c>
      <c r="F31" s="982">
        <v>900.77</v>
      </c>
      <c r="G31" s="982">
        <v>914.1</v>
      </c>
      <c r="H31" s="982">
        <v>906</v>
      </c>
      <c r="I31" s="982">
        <v>923.8</v>
      </c>
      <c r="J31" s="593"/>
      <c r="K31" s="531"/>
    </row>
    <row r="32" spans="1:11" ht="18.75" customHeight="1" x14ac:dyDescent="0.2">
      <c r="A32" s="2"/>
      <c r="B32" s="4"/>
      <c r="C32" s="200" t="s">
        <v>322</v>
      </c>
      <c r="D32" s="13"/>
      <c r="E32" s="983">
        <v>1826.47</v>
      </c>
      <c r="F32" s="983">
        <v>1849.69</v>
      </c>
      <c r="G32" s="983">
        <v>1867.1</v>
      </c>
      <c r="H32" s="983">
        <v>1809.6</v>
      </c>
      <c r="I32" s="983">
        <v>1855.4</v>
      </c>
      <c r="J32" s="593"/>
      <c r="K32" s="2"/>
    </row>
    <row r="33" spans="1:11" ht="18.75" customHeight="1" x14ac:dyDescent="0.2">
      <c r="A33" s="2"/>
      <c r="B33" s="4"/>
      <c r="C33" s="200" t="s">
        <v>250</v>
      </c>
      <c r="D33" s="22"/>
      <c r="E33" s="983">
        <v>1217.05</v>
      </c>
      <c r="F33" s="983">
        <v>1225.3399999999999</v>
      </c>
      <c r="G33" s="983">
        <v>1240.7</v>
      </c>
      <c r="H33" s="983">
        <v>1225.2</v>
      </c>
      <c r="I33" s="983">
        <v>1234.9000000000001</v>
      </c>
      <c r="J33" s="593"/>
      <c r="K33" s="2"/>
    </row>
    <row r="34" spans="1:11" ht="18.75" customHeight="1" x14ac:dyDescent="0.2">
      <c r="A34" s="2"/>
      <c r="B34" s="4"/>
      <c r="C34" s="200" t="s">
        <v>251</v>
      </c>
      <c r="D34" s="22"/>
      <c r="E34" s="983">
        <v>745.52</v>
      </c>
      <c r="F34" s="983">
        <v>741.11</v>
      </c>
      <c r="G34" s="983">
        <v>752.1</v>
      </c>
      <c r="H34" s="983">
        <v>747.9</v>
      </c>
      <c r="I34" s="983">
        <v>769.7</v>
      </c>
      <c r="J34" s="593"/>
      <c r="K34" s="2"/>
    </row>
    <row r="35" spans="1:11" ht="18.75" customHeight="1" x14ac:dyDescent="0.2">
      <c r="A35" s="2"/>
      <c r="B35" s="4"/>
      <c r="C35" s="200" t="s">
        <v>84</v>
      </c>
      <c r="D35" s="13"/>
      <c r="E35" s="983">
        <v>740.52</v>
      </c>
      <c r="F35" s="983">
        <v>739.3</v>
      </c>
      <c r="G35" s="983">
        <v>753</v>
      </c>
      <c r="H35" s="983">
        <v>749.9</v>
      </c>
      <c r="I35" s="983">
        <v>764.7</v>
      </c>
      <c r="J35" s="529"/>
      <c r="K35" s="2"/>
    </row>
    <row r="36" spans="1:11" ht="18.75" customHeight="1" x14ac:dyDescent="0.2">
      <c r="A36" s="2"/>
      <c r="B36" s="4"/>
      <c r="C36" s="200" t="s">
        <v>252</v>
      </c>
      <c r="D36" s="22"/>
      <c r="E36" s="983">
        <v>775.81</v>
      </c>
      <c r="F36" s="983">
        <v>771.28</v>
      </c>
      <c r="G36" s="983">
        <v>779.5</v>
      </c>
      <c r="H36" s="983">
        <v>770.2</v>
      </c>
      <c r="I36" s="983">
        <v>801.3</v>
      </c>
      <c r="J36" s="529"/>
      <c r="K36" s="2"/>
    </row>
    <row r="37" spans="1:11" ht="18.75" customHeight="1" x14ac:dyDescent="0.2">
      <c r="A37" s="2"/>
      <c r="B37" s="4"/>
      <c r="C37" s="200" t="s">
        <v>83</v>
      </c>
      <c r="D37" s="22"/>
      <c r="E37" s="983">
        <v>739.67</v>
      </c>
      <c r="F37" s="983">
        <v>742.2</v>
      </c>
      <c r="G37" s="983">
        <v>758.5</v>
      </c>
      <c r="H37" s="983">
        <v>751.2</v>
      </c>
      <c r="I37" s="983">
        <v>775</v>
      </c>
      <c r="J37" s="529"/>
      <c r="K37" s="2"/>
    </row>
    <row r="38" spans="1:11" ht="18.75" customHeight="1" x14ac:dyDescent="0.2">
      <c r="A38" s="2"/>
      <c r="B38" s="4"/>
      <c r="C38" s="200" t="s">
        <v>253</v>
      </c>
      <c r="D38" s="22"/>
      <c r="E38" s="983">
        <v>743.95</v>
      </c>
      <c r="F38" s="983">
        <v>747.9</v>
      </c>
      <c r="G38" s="983">
        <v>765.9</v>
      </c>
      <c r="H38" s="983">
        <v>770.3</v>
      </c>
      <c r="I38" s="983">
        <v>777.6</v>
      </c>
      <c r="J38" s="529"/>
      <c r="K38" s="2"/>
    </row>
    <row r="39" spans="1:11" ht="18.75" customHeight="1" x14ac:dyDescent="0.2">
      <c r="A39" s="2"/>
      <c r="B39" s="4"/>
      <c r="C39" s="200" t="s">
        <v>82</v>
      </c>
      <c r="D39" s="22"/>
      <c r="E39" s="983">
        <v>733.22</v>
      </c>
      <c r="F39" s="983">
        <v>756.25</v>
      </c>
      <c r="G39" s="983">
        <v>765.5</v>
      </c>
      <c r="H39" s="983">
        <v>763.8</v>
      </c>
      <c r="I39" s="983">
        <v>762</v>
      </c>
      <c r="J39" s="529"/>
      <c r="K39" s="2"/>
    </row>
    <row r="40" spans="1:11" ht="18.75" customHeight="1" x14ac:dyDescent="0.2">
      <c r="A40" s="2"/>
      <c r="B40" s="4"/>
      <c r="C40" s="200" t="s">
        <v>81</v>
      </c>
      <c r="D40" s="22"/>
      <c r="E40" s="983">
        <v>831.2</v>
      </c>
      <c r="F40" s="983">
        <v>829.34</v>
      </c>
      <c r="G40" s="983">
        <v>855</v>
      </c>
      <c r="H40" s="983">
        <v>847.7</v>
      </c>
      <c r="I40" s="983">
        <v>853</v>
      </c>
      <c r="J40" s="529"/>
      <c r="K40" s="2"/>
    </row>
    <row r="41" spans="1:11" ht="18.75" customHeight="1" x14ac:dyDescent="0.2">
      <c r="A41" s="2"/>
      <c r="B41" s="4"/>
      <c r="C41" s="200" t="s">
        <v>254</v>
      </c>
      <c r="D41" s="22"/>
      <c r="E41" s="983">
        <v>747.84</v>
      </c>
      <c r="F41" s="983">
        <v>745.1</v>
      </c>
      <c r="G41" s="983">
        <v>766.7</v>
      </c>
      <c r="H41" s="983">
        <v>759.5</v>
      </c>
      <c r="I41" s="983">
        <v>770.7</v>
      </c>
      <c r="J41" s="529"/>
      <c r="K41" s="2"/>
    </row>
    <row r="42" spans="1:11" ht="18.75" customHeight="1" x14ac:dyDescent="0.2">
      <c r="A42" s="2"/>
      <c r="B42" s="4"/>
      <c r="C42" s="200" t="s">
        <v>80</v>
      </c>
      <c r="D42" s="13"/>
      <c r="E42" s="983">
        <v>877.26</v>
      </c>
      <c r="F42" s="983">
        <v>886.55</v>
      </c>
      <c r="G42" s="983">
        <v>872.2</v>
      </c>
      <c r="H42" s="983">
        <v>870.9</v>
      </c>
      <c r="I42" s="983">
        <v>896.1</v>
      </c>
      <c r="J42" s="529"/>
      <c r="K42" s="2"/>
    </row>
    <row r="43" spans="1:11" ht="18.75" customHeight="1" x14ac:dyDescent="0.2">
      <c r="A43" s="2"/>
      <c r="B43" s="4"/>
      <c r="C43" s="200" t="s">
        <v>255</v>
      </c>
      <c r="D43" s="22"/>
      <c r="E43" s="983">
        <v>913.28</v>
      </c>
      <c r="F43" s="983">
        <v>881.58</v>
      </c>
      <c r="G43" s="983">
        <v>890.4</v>
      </c>
      <c r="H43" s="983">
        <v>901.2</v>
      </c>
      <c r="I43" s="983">
        <v>902.6</v>
      </c>
      <c r="J43" s="529"/>
      <c r="K43" s="2"/>
    </row>
    <row r="44" spans="1:11" ht="18.75" customHeight="1" x14ac:dyDescent="0.2">
      <c r="A44" s="2"/>
      <c r="B44" s="4"/>
      <c r="C44" s="200" t="s">
        <v>256</v>
      </c>
      <c r="D44" s="22"/>
      <c r="E44" s="983">
        <v>843.53</v>
      </c>
      <c r="F44" s="983">
        <v>840.46</v>
      </c>
      <c r="G44" s="983">
        <v>840.7</v>
      </c>
      <c r="H44" s="983">
        <v>836.5</v>
      </c>
      <c r="I44" s="983">
        <v>847.5</v>
      </c>
      <c r="J44" s="529"/>
      <c r="K44" s="2"/>
    </row>
    <row r="45" spans="1:11" ht="18.75" customHeight="1" x14ac:dyDescent="0.2">
      <c r="A45" s="2"/>
      <c r="B45" s="4"/>
      <c r="C45" s="200" t="s">
        <v>328</v>
      </c>
      <c r="D45" s="22"/>
      <c r="E45" s="983">
        <v>812.33</v>
      </c>
      <c r="F45" s="983">
        <v>814.85</v>
      </c>
      <c r="G45" s="983">
        <v>822.9</v>
      </c>
      <c r="H45" s="983">
        <v>820.3</v>
      </c>
      <c r="I45" s="983">
        <v>826.6</v>
      </c>
      <c r="J45" s="529"/>
      <c r="K45" s="2"/>
    </row>
    <row r="46" spans="1:11" ht="18.75" customHeight="1" x14ac:dyDescent="0.2">
      <c r="A46" s="2"/>
      <c r="B46" s="4"/>
      <c r="C46" s="200" t="s">
        <v>329</v>
      </c>
      <c r="D46" s="22"/>
      <c r="E46" s="983">
        <v>727.13</v>
      </c>
      <c r="F46" s="983">
        <v>716.58</v>
      </c>
      <c r="G46" s="983">
        <v>731.8</v>
      </c>
      <c r="H46" s="983">
        <v>733.3</v>
      </c>
      <c r="I46" s="983">
        <v>747.8</v>
      </c>
      <c r="J46" s="529"/>
      <c r="K46" s="2"/>
    </row>
    <row r="47" spans="1:11" s="535" customFormat="1" ht="13.5" customHeight="1" x14ac:dyDescent="0.2">
      <c r="A47" s="710"/>
      <c r="B47" s="710"/>
      <c r="C47" s="1584" t="s">
        <v>630</v>
      </c>
      <c r="D47" s="1584"/>
      <c r="E47" s="1584"/>
      <c r="F47" s="1584"/>
      <c r="G47" s="1584"/>
      <c r="H47" s="1584"/>
      <c r="I47" s="1584"/>
      <c r="J47" s="594"/>
      <c r="K47" s="710"/>
    </row>
    <row r="48" spans="1:11" ht="13.5" customHeight="1" x14ac:dyDescent="0.2">
      <c r="A48" s="2"/>
      <c r="B48" s="4"/>
      <c r="C48" s="42" t="s">
        <v>428</v>
      </c>
      <c r="D48" s="713"/>
      <c r="E48" s="713"/>
      <c r="G48" s="1072" t="s">
        <v>477</v>
      </c>
      <c r="H48" s="713"/>
      <c r="I48" s="713"/>
      <c r="J48" s="529"/>
      <c r="K48" s="2"/>
    </row>
    <row r="49" spans="1:11" ht="13.5" customHeight="1" x14ac:dyDescent="0.2">
      <c r="A49" s="2"/>
      <c r="B49" s="2"/>
      <c r="C49" s="2"/>
      <c r="D49" s="710"/>
      <c r="E49" s="4"/>
      <c r="F49" s="4"/>
      <c r="G49" s="4"/>
      <c r="H49" s="1582">
        <v>43070</v>
      </c>
      <c r="I49" s="1582"/>
      <c r="J49" s="256">
        <v>15</v>
      </c>
      <c r="K49" s="2"/>
    </row>
  </sheetData>
  <mergeCells count="16">
    <mergeCell ref="H49:I49"/>
    <mergeCell ref="E28:I28"/>
    <mergeCell ref="C31:D31"/>
    <mergeCell ref="C47:I47"/>
    <mergeCell ref="C9:D9"/>
    <mergeCell ref="C26:I26"/>
    <mergeCell ref="C27:D29"/>
    <mergeCell ref="E29:F29"/>
    <mergeCell ref="G29:I29"/>
    <mergeCell ref="B1:D1"/>
    <mergeCell ref="B2:D2"/>
    <mergeCell ref="C4:I4"/>
    <mergeCell ref="C5:D7"/>
    <mergeCell ref="E6:I6"/>
    <mergeCell ref="E7:F7"/>
    <mergeCell ref="G7:I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5">
    <tabColor theme="7"/>
  </sheetPr>
  <dimension ref="A1:S80"/>
  <sheetViews>
    <sheetView zoomScale="125" zoomScaleNormal="125" workbookViewId="0"/>
  </sheetViews>
  <sheetFormatPr defaultRowHeight="12.75" x14ac:dyDescent="0.2"/>
  <cols>
    <col min="1" max="1" width="1" style="409" customWidth="1"/>
    <col min="2" max="2" width="2.5703125" style="409" customWidth="1"/>
    <col min="3" max="3" width="2.28515625" style="409" customWidth="1"/>
    <col min="4" max="4" width="25.85546875" style="467" customWidth="1"/>
    <col min="5" max="6" width="5" style="467" customWidth="1"/>
    <col min="7" max="9" width="5" style="409" customWidth="1"/>
    <col min="10" max="11" width="5.7109375" style="409" customWidth="1"/>
    <col min="12" max="12" width="5" style="409" customWidth="1"/>
    <col min="13" max="13" width="6.28515625" style="409" customWidth="1"/>
    <col min="14" max="14" width="5.7109375" style="409" customWidth="1"/>
    <col min="15" max="17" width="5" style="409" customWidth="1"/>
    <col min="18" max="18" width="2.5703125" style="409" customWidth="1"/>
    <col min="19" max="19" width="1" style="409" customWidth="1"/>
    <col min="20" max="16384" width="9.140625" style="409"/>
  </cols>
  <sheetData>
    <row r="1" spans="1:19" ht="13.5" customHeight="1" x14ac:dyDescent="0.2">
      <c r="A1" s="404"/>
      <c r="B1" s="467"/>
      <c r="C1" s="1593" t="s">
        <v>34</v>
      </c>
      <c r="D1" s="1593"/>
      <c r="E1" s="1593"/>
      <c r="F1" s="1593"/>
      <c r="G1" s="414"/>
      <c r="H1" s="414"/>
      <c r="I1" s="414"/>
      <c r="J1" s="1603" t="s">
        <v>409</v>
      </c>
      <c r="K1" s="1603"/>
      <c r="L1" s="1603"/>
      <c r="M1" s="1603"/>
      <c r="N1" s="1603"/>
      <c r="O1" s="1603"/>
      <c r="P1" s="1603"/>
      <c r="Q1" s="597"/>
      <c r="R1" s="597"/>
      <c r="S1" s="404"/>
    </row>
    <row r="2" spans="1:19" ht="6" customHeight="1" x14ac:dyDescent="0.2">
      <c r="A2" s="596"/>
      <c r="B2" s="523"/>
      <c r="C2" s="940"/>
      <c r="D2" s="992"/>
      <c r="E2" s="455"/>
      <c r="F2" s="455"/>
      <c r="G2" s="455"/>
      <c r="H2" s="455"/>
      <c r="I2" s="455"/>
      <c r="J2" s="455"/>
      <c r="K2" s="455"/>
      <c r="L2" s="455"/>
      <c r="M2" s="455"/>
      <c r="N2" s="455"/>
      <c r="O2" s="455"/>
      <c r="P2" s="455"/>
      <c r="Q2" s="455"/>
      <c r="R2" s="414"/>
      <c r="S2" s="414"/>
    </row>
    <row r="3" spans="1:19" ht="11.25" customHeight="1" thickBot="1" x14ac:dyDescent="0.25">
      <c r="A3" s="404"/>
      <c r="B3" s="468"/>
      <c r="C3" s="464"/>
      <c r="D3" s="464"/>
      <c r="E3" s="414"/>
      <c r="F3" s="414"/>
      <c r="G3" s="414"/>
      <c r="H3" s="414"/>
      <c r="I3" s="414"/>
      <c r="J3" s="752"/>
      <c r="K3" s="752"/>
      <c r="L3" s="752"/>
      <c r="M3" s="752"/>
      <c r="N3" s="752"/>
      <c r="O3" s="752"/>
      <c r="P3" s="752"/>
      <c r="Q3" s="752" t="s">
        <v>70</v>
      </c>
      <c r="R3" s="414"/>
      <c r="S3" s="414"/>
    </row>
    <row r="4" spans="1:19" ht="13.5" customHeight="1" thickBot="1" x14ac:dyDescent="0.25">
      <c r="A4" s="404"/>
      <c r="B4" s="468"/>
      <c r="C4" s="1594" t="s">
        <v>128</v>
      </c>
      <c r="D4" s="1595"/>
      <c r="E4" s="1595"/>
      <c r="F4" s="1595"/>
      <c r="G4" s="1595"/>
      <c r="H4" s="1595"/>
      <c r="I4" s="1595"/>
      <c r="J4" s="1595"/>
      <c r="K4" s="1595"/>
      <c r="L4" s="1595"/>
      <c r="M4" s="1595"/>
      <c r="N4" s="1595"/>
      <c r="O4" s="1595"/>
      <c r="P4" s="1595"/>
      <c r="Q4" s="1596"/>
      <c r="R4" s="414"/>
      <c r="S4" s="414"/>
    </row>
    <row r="5" spans="1:19" ht="3.75" customHeight="1" x14ac:dyDescent="0.2">
      <c r="A5" s="404"/>
      <c r="B5" s="468"/>
      <c r="C5" s="464"/>
      <c r="D5" s="464"/>
      <c r="E5" s="414"/>
      <c r="F5" s="414"/>
      <c r="G5" s="422"/>
      <c r="H5" s="414"/>
      <c r="I5" s="414"/>
      <c r="J5" s="479"/>
      <c r="K5" s="479"/>
      <c r="L5" s="479"/>
      <c r="M5" s="479"/>
      <c r="N5" s="479"/>
      <c r="O5" s="479"/>
      <c r="P5" s="479"/>
      <c r="Q5" s="479"/>
      <c r="R5" s="414"/>
      <c r="S5" s="414"/>
    </row>
    <row r="6" spans="1:19" ht="13.5" customHeight="1" x14ac:dyDescent="0.2">
      <c r="A6" s="404"/>
      <c r="B6" s="468"/>
      <c r="C6" s="1597" t="s">
        <v>127</v>
      </c>
      <c r="D6" s="1598"/>
      <c r="E6" s="1598"/>
      <c r="F6" s="1598"/>
      <c r="G6" s="1598"/>
      <c r="H6" s="1598"/>
      <c r="I6" s="1598"/>
      <c r="J6" s="1598"/>
      <c r="K6" s="1598"/>
      <c r="L6" s="1598"/>
      <c r="M6" s="1598"/>
      <c r="N6" s="1598"/>
      <c r="O6" s="1598"/>
      <c r="P6" s="1598"/>
      <c r="Q6" s="1599"/>
      <c r="R6" s="414"/>
      <c r="S6" s="414"/>
    </row>
    <row r="7" spans="1:19" ht="2.25" customHeight="1" x14ac:dyDescent="0.2">
      <c r="A7" s="404"/>
      <c r="B7" s="468"/>
      <c r="C7" s="1600" t="s">
        <v>78</v>
      </c>
      <c r="D7" s="1600"/>
      <c r="E7" s="421"/>
      <c r="F7" s="421"/>
      <c r="G7" s="1602">
        <v>2014</v>
      </c>
      <c r="H7" s="1602"/>
      <c r="I7" s="1602"/>
      <c r="J7" s="1602"/>
      <c r="K7" s="1602"/>
      <c r="L7" s="1602"/>
      <c r="M7" s="1602"/>
      <c r="N7" s="1602"/>
      <c r="O7" s="1602"/>
      <c r="P7" s="1602"/>
      <c r="Q7" s="1602"/>
      <c r="R7" s="414"/>
      <c r="S7" s="414"/>
    </row>
    <row r="8" spans="1:19" ht="11.25" customHeight="1" x14ac:dyDescent="0.2">
      <c r="A8" s="404"/>
      <c r="B8" s="468"/>
      <c r="C8" s="1601"/>
      <c r="D8" s="1601"/>
      <c r="E8" s="1604">
        <v>2016</v>
      </c>
      <c r="F8" s="1604"/>
      <c r="G8" s="1605">
        <v>2017</v>
      </c>
      <c r="H8" s="1604"/>
      <c r="I8" s="1604"/>
      <c r="J8" s="1604"/>
      <c r="K8" s="1604"/>
      <c r="L8" s="1604"/>
      <c r="M8" s="1604"/>
      <c r="N8" s="1604"/>
      <c r="O8" s="1604"/>
      <c r="P8" s="1604"/>
      <c r="Q8" s="1604"/>
      <c r="R8" s="414"/>
      <c r="S8" s="414"/>
    </row>
    <row r="9" spans="1:19" ht="11.25" customHeight="1" x14ac:dyDescent="0.2">
      <c r="A9" s="404"/>
      <c r="B9" s="468"/>
      <c r="C9" s="419"/>
      <c r="D9" s="419"/>
      <c r="E9" s="836" t="s">
        <v>95</v>
      </c>
      <c r="F9" s="836" t="s">
        <v>94</v>
      </c>
      <c r="G9" s="1080" t="s">
        <v>486</v>
      </c>
      <c r="H9" s="836" t="s">
        <v>104</v>
      </c>
      <c r="I9" s="998" t="s">
        <v>103</v>
      </c>
      <c r="J9" s="836" t="s">
        <v>102</v>
      </c>
      <c r="K9" s="836" t="s">
        <v>101</v>
      </c>
      <c r="L9" s="836" t="s">
        <v>100</v>
      </c>
      <c r="M9" s="998" t="s">
        <v>99</v>
      </c>
      <c r="N9" s="836" t="s">
        <v>98</v>
      </c>
      <c r="O9" s="836" t="s">
        <v>97</v>
      </c>
      <c r="P9" s="836" t="s">
        <v>96</v>
      </c>
      <c r="Q9" s="836" t="s">
        <v>95</v>
      </c>
      <c r="R9" s="525"/>
      <c r="S9" s="414"/>
    </row>
    <row r="10" spans="1:19" s="484" customFormat="1" ht="16.5" customHeight="1" x14ac:dyDescent="0.2">
      <c r="A10" s="480"/>
      <c r="B10" s="481"/>
      <c r="C10" s="1528" t="s">
        <v>105</v>
      </c>
      <c r="D10" s="1528"/>
      <c r="E10" s="482">
        <f>SUM(E11:E17)</f>
        <v>4</v>
      </c>
      <c r="F10" s="482">
        <f>SUM(F11:F17)</f>
        <v>18</v>
      </c>
      <c r="G10" s="482">
        <f>SUM(G11:G17)</f>
        <v>11</v>
      </c>
      <c r="H10" s="482">
        <f t="shared" ref="H10" si="0">SUM(H11:H17)</f>
        <v>26</v>
      </c>
      <c r="I10" s="482">
        <f>SUM(I11:I17)</f>
        <v>24</v>
      </c>
      <c r="J10" s="482">
        <f>SUM(J11:J17)</f>
        <v>19</v>
      </c>
      <c r="K10" s="482">
        <v>23</v>
      </c>
      <c r="L10" s="482">
        <f t="shared" ref="L10" si="1">SUM(L11:L17)</f>
        <v>48</v>
      </c>
      <c r="M10" s="482">
        <f>SUM(M11:M17)</f>
        <v>31</v>
      </c>
      <c r="N10" s="482">
        <f>SUM(N11:N17)</f>
        <v>26</v>
      </c>
      <c r="O10" s="482">
        <f>SUM(O11:O17)</f>
        <v>21</v>
      </c>
      <c r="P10" s="482">
        <f>SUM(P11:P17)</f>
        <v>36</v>
      </c>
      <c r="Q10" s="482">
        <f>SUM(Q11:Q17)</f>
        <v>36</v>
      </c>
      <c r="R10" s="497"/>
      <c r="S10" s="483"/>
    </row>
    <row r="11" spans="1:19" s="488" customFormat="1" ht="10.5" customHeight="1" x14ac:dyDescent="0.2">
      <c r="A11" s="485"/>
      <c r="B11" s="486"/>
      <c r="C11" s="939"/>
      <c r="D11" s="572" t="s">
        <v>243</v>
      </c>
      <c r="E11" s="993" t="s">
        <v>9</v>
      </c>
      <c r="F11" s="993">
        <v>1</v>
      </c>
      <c r="G11" s="993">
        <v>1</v>
      </c>
      <c r="H11" s="993">
        <v>4</v>
      </c>
      <c r="I11" s="993">
        <v>8</v>
      </c>
      <c r="J11" s="993">
        <v>11</v>
      </c>
      <c r="K11" s="993">
        <v>4</v>
      </c>
      <c r="L11" s="993">
        <v>18</v>
      </c>
      <c r="M11" s="993">
        <v>11</v>
      </c>
      <c r="N11" s="993">
        <v>11</v>
      </c>
      <c r="O11" s="993">
        <v>5</v>
      </c>
      <c r="P11" s="993">
        <v>10</v>
      </c>
      <c r="Q11" s="993">
        <v>5</v>
      </c>
      <c r="R11" s="525"/>
      <c r="S11" s="464"/>
    </row>
    <row r="12" spans="1:19" s="488" customFormat="1" ht="10.5" customHeight="1" x14ac:dyDescent="0.2">
      <c r="A12" s="485"/>
      <c r="B12" s="486"/>
      <c r="C12" s="939"/>
      <c r="D12" s="572" t="s">
        <v>244</v>
      </c>
      <c r="E12" s="993">
        <v>1</v>
      </c>
      <c r="F12" s="993" t="s">
        <v>9</v>
      </c>
      <c r="G12" s="993" t="s">
        <v>9</v>
      </c>
      <c r="H12" s="993">
        <v>4</v>
      </c>
      <c r="I12" s="993">
        <v>1</v>
      </c>
      <c r="J12" s="993" t="s">
        <v>9</v>
      </c>
      <c r="K12" s="993">
        <v>4</v>
      </c>
      <c r="L12" s="993">
        <v>2</v>
      </c>
      <c r="M12" s="993">
        <v>1</v>
      </c>
      <c r="N12" s="993">
        <v>3</v>
      </c>
      <c r="O12" s="993">
        <v>4</v>
      </c>
      <c r="P12" s="993">
        <v>2</v>
      </c>
      <c r="Q12" s="993" t="s">
        <v>9</v>
      </c>
      <c r="R12" s="525"/>
      <c r="S12" s="464"/>
    </row>
    <row r="13" spans="1:19" s="954" customFormat="1" ht="10.5" customHeight="1" x14ac:dyDescent="0.2">
      <c r="A13" s="988"/>
      <c r="B13" s="989"/>
      <c r="C13" s="987"/>
      <c r="D13" s="572" t="s">
        <v>245</v>
      </c>
      <c r="E13" s="993">
        <v>1</v>
      </c>
      <c r="F13" s="993">
        <v>2</v>
      </c>
      <c r="G13" s="993">
        <v>5</v>
      </c>
      <c r="H13" s="993">
        <v>8</v>
      </c>
      <c r="I13" s="993">
        <v>2</v>
      </c>
      <c r="J13" s="993">
        <v>6</v>
      </c>
      <c r="K13" s="993">
        <v>13</v>
      </c>
      <c r="L13" s="993">
        <v>18</v>
      </c>
      <c r="M13" s="993">
        <v>10</v>
      </c>
      <c r="N13" s="993">
        <v>9</v>
      </c>
      <c r="O13" s="993">
        <v>5</v>
      </c>
      <c r="P13" s="993">
        <v>9</v>
      </c>
      <c r="Q13" s="993">
        <v>8</v>
      </c>
      <c r="R13" s="773"/>
      <c r="S13" s="990"/>
    </row>
    <row r="14" spans="1:19" s="488" customFormat="1" ht="12" customHeight="1" x14ac:dyDescent="0.2">
      <c r="A14" s="485"/>
      <c r="B14" s="486"/>
      <c r="C14" s="939"/>
      <c r="D14" s="572" t="s">
        <v>246</v>
      </c>
      <c r="E14" s="993">
        <v>1</v>
      </c>
      <c r="F14" s="993">
        <v>9</v>
      </c>
      <c r="G14" s="993" t="s">
        <v>9</v>
      </c>
      <c r="H14" s="993" t="s">
        <v>9</v>
      </c>
      <c r="I14" s="993">
        <v>1</v>
      </c>
      <c r="J14" s="993">
        <v>1</v>
      </c>
      <c r="K14" s="993">
        <v>2</v>
      </c>
      <c r="L14" s="993">
        <v>8</v>
      </c>
      <c r="M14" s="993">
        <v>1</v>
      </c>
      <c r="N14" s="993">
        <v>2</v>
      </c>
      <c r="O14" s="993">
        <v>1</v>
      </c>
      <c r="P14" s="993" t="s">
        <v>9</v>
      </c>
      <c r="Q14" s="993">
        <v>2</v>
      </c>
      <c r="R14" s="487"/>
      <c r="S14" s="464"/>
    </row>
    <row r="15" spans="1:19" s="488" customFormat="1" ht="10.5" customHeight="1" x14ac:dyDescent="0.2">
      <c r="A15" s="485"/>
      <c r="B15" s="486"/>
      <c r="C15" s="939"/>
      <c r="D15" s="572" t="s">
        <v>247</v>
      </c>
      <c r="E15" s="993" t="s">
        <v>9</v>
      </c>
      <c r="F15" s="993" t="s">
        <v>9</v>
      </c>
      <c r="G15" s="993" t="s">
        <v>9</v>
      </c>
      <c r="H15" s="993" t="s">
        <v>9</v>
      </c>
      <c r="I15" s="993" t="s">
        <v>9</v>
      </c>
      <c r="J15" s="993" t="s">
        <v>9</v>
      </c>
      <c r="K15" s="993" t="s">
        <v>9</v>
      </c>
      <c r="L15" s="993" t="s">
        <v>9</v>
      </c>
      <c r="M15" s="993" t="s">
        <v>9</v>
      </c>
      <c r="N15" s="993" t="s">
        <v>9</v>
      </c>
      <c r="O15" s="993" t="s">
        <v>9</v>
      </c>
      <c r="P15" s="993" t="s">
        <v>9</v>
      </c>
      <c r="Q15" s="993" t="s">
        <v>9</v>
      </c>
      <c r="R15" s="487"/>
      <c r="S15" s="464"/>
    </row>
    <row r="16" spans="1:19" s="488" customFormat="1" ht="10.5" customHeight="1" x14ac:dyDescent="0.2">
      <c r="A16" s="485"/>
      <c r="B16" s="486"/>
      <c r="C16" s="939"/>
      <c r="D16" s="572" t="s">
        <v>248</v>
      </c>
      <c r="E16" s="993" t="s">
        <v>9</v>
      </c>
      <c r="F16" s="993" t="s">
        <v>9</v>
      </c>
      <c r="G16" s="993" t="s">
        <v>9</v>
      </c>
      <c r="H16" s="993" t="s">
        <v>9</v>
      </c>
      <c r="I16" s="993" t="s">
        <v>9</v>
      </c>
      <c r="J16" s="993" t="s">
        <v>9</v>
      </c>
      <c r="K16" s="993" t="s">
        <v>9</v>
      </c>
      <c r="L16" s="993" t="s">
        <v>9</v>
      </c>
      <c r="M16" s="993" t="s">
        <v>9</v>
      </c>
      <c r="N16" s="993" t="s">
        <v>9</v>
      </c>
      <c r="O16" s="993" t="s">
        <v>9</v>
      </c>
      <c r="P16" s="993" t="s">
        <v>9</v>
      </c>
      <c r="Q16" s="993" t="s">
        <v>9</v>
      </c>
      <c r="R16" s="487"/>
      <c r="S16" s="464"/>
    </row>
    <row r="17" spans="1:19" s="488" customFormat="1" ht="12" customHeight="1" x14ac:dyDescent="0.2">
      <c r="A17" s="485"/>
      <c r="B17" s="486"/>
      <c r="C17" s="939"/>
      <c r="D17" s="489" t="s">
        <v>249</v>
      </c>
      <c r="E17" s="993">
        <v>1</v>
      </c>
      <c r="F17" s="993">
        <v>6</v>
      </c>
      <c r="G17" s="993">
        <v>5</v>
      </c>
      <c r="H17" s="993">
        <v>10</v>
      </c>
      <c r="I17" s="993">
        <v>12</v>
      </c>
      <c r="J17" s="993">
        <v>1</v>
      </c>
      <c r="K17" s="993">
        <v>1</v>
      </c>
      <c r="L17" s="993">
        <v>2</v>
      </c>
      <c r="M17" s="993">
        <v>8</v>
      </c>
      <c r="N17" s="993">
        <v>1</v>
      </c>
      <c r="O17" s="993">
        <v>6</v>
      </c>
      <c r="P17" s="993">
        <v>15</v>
      </c>
      <c r="Q17" s="993">
        <v>21</v>
      </c>
      <c r="R17" s="487"/>
      <c r="S17" s="464"/>
    </row>
    <row r="18" spans="1:19" s="484" customFormat="1" ht="14.25" customHeight="1" x14ac:dyDescent="0.2">
      <c r="A18" s="490"/>
      <c r="B18" s="491"/>
      <c r="C18" s="937" t="s">
        <v>297</v>
      </c>
      <c r="D18" s="492"/>
      <c r="E18" s="482">
        <v>1</v>
      </c>
      <c r="F18" s="482">
        <v>10</v>
      </c>
      <c r="G18" s="482">
        <v>5</v>
      </c>
      <c r="H18" s="482" t="s">
        <v>484</v>
      </c>
      <c r="I18" s="482">
        <v>7</v>
      </c>
      <c r="J18" s="482">
        <v>16</v>
      </c>
      <c r="K18" s="482">
        <v>18</v>
      </c>
      <c r="L18" s="482">
        <v>23</v>
      </c>
      <c r="M18" s="482">
        <v>16</v>
      </c>
      <c r="N18" s="482">
        <v>12</v>
      </c>
      <c r="O18" s="482">
        <v>12</v>
      </c>
      <c r="P18" s="482">
        <f>21-8</f>
        <v>13</v>
      </c>
      <c r="Q18" s="482">
        <v>5</v>
      </c>
      <c r="R18" s="487"/>
      <c r="S18" s="464"/>
    </row>
    <row r="19" spans="1:19" s="496" customFormat="1" ht="14.25" customHeight="1" x14ac:dyDescent="0.2">
      <c r="A19" s="493"/>
      <c r="B19" s="494"/>
      <c r="C19" s="937" t="s">
        <v>298</v>
      </c>
      <c r="D19" s="991"/>
      <c r="E19" s="495">
        <v>161</v>
      </c>
      <c r="F19" s="495">
        <v>181</v>
      </c>
      <c r="G19" s="495">
        <v>6441</v>
      </c>
      <c r="H19" s="495">
        <v>11171</v>
      </c>
      <c r="I19" s="495">
        <v>3689</v>
      </c>
      <c r="J19" s="495">
        <v>107944</v>
      </c>
      <c r="K19" s="495">
        <v>45829</v>
      </c>
      <c r="L19" s="495">
        <f t="shared" ref="L19:M19" si="2">SUM(L21:L41)</f>
        <v>59273</v>
      </c>
      <c r="M19" s="495">
        <f t="shared" si="2"/>
        <v>144149</v>
      </c>
      <c r="N19" s="495">
        <f>SUM(N21:N41)</f>
        <v>65184</v>
      </c>
      <c r="O19" s="495">
        <f>SUM(O21:O41)</f>
        <v>94975</v>
      </c>
      <c r="P19" s="495">
        <f>SUM(P21:P41)</f>
        <v>77143</v>
      </c>
      <c r="Q19" s="495">
        <f>SUM(Q21:Q41)</f>
        <v>16768</v>
      </c>
      <c r="R19" s="487"/>
      <c r="S19" s="464"/>
    </row>
    <row r="20" spans="1:19" ht="9.75" customHeight="1" x14ac:dyDescent="0.2">
      <c r="A20" s="404"/>
      <c r="B20" s="468"/>
      <c r="C20" s="1586" t="s">
        <v>126</v>
      </c>
      <c r="D20" s="1586"/>
      <c r="E20" s="993" t="s">
        <v>9</v>
      </c>
      <c r="F20" s="993" t="s">
        <v>9</v>
      </c>
      <c r="G20" s="993" t="s">
        <v>9</v>
      </c>
      <c r="H20" s="993" t="s">
        <v>9</v>
      </c>
      <c r="I20" s="993" t="s">
        <v>9</v>
      </c>
      <c r="J20" s="993" t="s">
        <v>9</v>
      </c>
      <c r="K20" s="993">
        <v>341</v>
      </c>
      <c r="L20" s="993" t="s">
        <v>9</v>
      </c>
      <c r="M20" s="993" t="s">
        <v>9</v>
      </c>
      <c r="N20" s="993" t="s">
        <v>9</v>
      </c>
      <c r="O20" s="993" t="s">
        <v>9</v>
      </c>
      <c r="P20" s="993" t="s">
        <v>9</v>
      </c>
      <c r="Q20" s="993" t="s">
        <v>9</v>
      </c>
      <c r="R20" s="487"/>
      <c r="S20" s="464"/>
    </row>
    <row r="21" spans="1:19" ht="9.75" customHeight="1" x14ac:dyDescent="0.2">
      <c r="A21" s="404"/>
      <c r="B21" s="468"/>
      <c r="C21" s="1586" t="s">
        <v>125</v>
      </c>
      <c r="D21" s="1586"/>
      <c r="E21" s="993" t="s">
        <v>9</v>
      </c>
      <c r="F21" s="993" t="s">
        <v>9</v>
      </c>
      <c r="G21" s="993" t="s">
        <v>9</v>
      </c>
      <c r="H21" s="993" t="s">
        <v>9</v>
      </c>
      <c r="I21" s="993" t="s">
        <v>9</v>
      </c>
      <c r="J21" s="993" t="s">
        <v>9</v>
      </c>
      <c r="K21" s="993" t="s">
        <v>9</v>
      </c>
      <c r="L21" s="993" t="s">
        <v>9</v>
      </c>
      <c r="M21" s="993" t="s">
        <v>9</v>
      </c>
      <c r="N21" s="993" t="s">
        <v>9</v>
      </c>
      <c r="O21" s="993" t="s">
        <v>9</v>
      </c>
      <c r="P21" s="993" t="s">
        <v>9</v>
      </c>
      <c r="Q21" s="993" t="s">
        <v>9</v>
      </c>
      <c r="R21" s="525"/>
      <c r="S21" s="414"/>
    </row>
    <row r="22" spans="1:19" ht="9.75" customHeight="1" x14ac:dyDescent="0.2">
      <c r="A22" s="404"/>
      <c r="B22" s="468"/>
      <c r="C22" s="1586" t="s">
        <v>124</v>
      </c>
      <c r="D22" s="1586"/>
      <c r="E22" s="993">
        <v>161</v>
      </c>
      <c r="F22" s="993">
        <v>181</v>
      </c>
      <c r="G22" s="993" t="s">
        <v>9</v>
      </c>
      <c r="H22" s="993">
        <v>875</v>
      </c>
      <c r="I22" s="993">
        <v>195</v>
      </c>
      <c r="J22" s="993">
        <v>87811</v>
      </c>
      <c r="K22" s="993">
        <v>35248</v>
      </c>
      <c r="L22" s="993">
        <v>52632</v>
      </c>
      <c r="M22" s="993">
        <v>13513</v>
      </c>
      <c r="N22" s="993">
        <v>13785</v>
      </c>
      <c r="O22" s="993">
        <v>10767</v>
      </c>
      <c r="P22" s="993">
        <v>5308</v>
      </c>
      <c r="Q22" s="993" t="s">
        <v>9</v>
      </c>
      <c r="R22" s="525"/>
      <c r="S22" s="414"/>
    </row>
    <row r="23" spans="1:19" ht="9.75" customHeight="1" x14ac:dyDescent="0.2">
      <c r="A23" s="404"/>
      <c r="B23" s="468"/>
      <c r="C23" s="1586" t="s">
        <v>123</v>
      </c>
      <c r="D23" s="1586"/>
      <c r="E23" s="993" t="s">
        <v>9</v>
      </c>
      <c r="F23" s="993" t="s">
        <v>9</v>
      </c>
      <c r="G23" s="993" t="s">
        <v>9</v>
      </c>
      <c r="H23" s="993" t="s">
        <v>9</v>
      </c>
      <c r="I23" s="993" t="s">
        <v>9</v>
      </c>
      <c r="J23" s="993" t="s">
        <v>9</v>
      </c>
      <c r="K23" s="993" t="s">
        <v>9</v>
      </c>
      <c r="L23" s="993" t="s">
        <v>9</v>
      </c>
      <c r="M23" s="993" t="s">
        <v>9</v>
      </c>
      <c r="N23" s="993" t="s">
        <v>9</v>
      </c>
      <c r="O23" s="993">
        <v>605</v>
      </c>
      <c r="P23" s="993" t="s">
        <v>9</v>
      </c>
      <c r="Q23" s="993" t="s">
        <v>9</v>
      </c>
      <c r="R23" s="525"/>
      <c r="S23" s="414"/>
    </row>
    <row r="24" spans="1:19" ht="9.75" customHeight="1" x14ac:dyDescent="0.2">
      <c r="A24" s="404"/>
      <c r="B24" s="468"/>
      <c r="C24" s="1586" t="s">
        <v>122</v>
      </c>
      <c r="D24" s="1586"/>
      <c r="E24" s="993" t="s">
        <v>9</v>
      </c>
      <c r="F24" s="993" t="s">
        <v>9</v>
      </c>
      <c r="G24" s="993" t="s">
        <v>9</v>
      </c>
      <c r="H24" s="993" t="s">
        <v>9</v>
      </c>
      <c r="I24" s="993" t="s">
        <v>9</v>
      </c>
      <c r="J24" s="993" t="s">
        <v>9</v>
      </c>
      <c r="K24" s="993" t="s">
        <v>9</v>
      </c>
      <c r="L24" s="993" t="s">
        <v>9</v>
      </c>
      <c r="M24" s="993" t="s">
        <v>9</v>
      </c>
      <c r="N24" s="993" t="s">
        <v>9</v>
      </c>
      <c r="O24" s="993" t="s">
        <v>9</v>
      </c>
      <c r="P24" s="993" t="s">
        <v>9</v>
      </c>
      <c r="Q24" s="993">
        <v>321</v>
      </c>
      <c r="R24" s="525"/>
      <c r="S24" s="414"/>
    </row>
    <row r="25" spans="1:19" ht="9.75" customHeight="1" x14ac:dyDescent="0.2">
      <c r="A25" s="404"/>
      <c r="B25" s="468"/>
      <c r="C25" s="1586" t="s">
        <v>121</v>
      </c>
      <c r="D25" s="1586"/>
      <c r="E25" s="993" t="s">
        <v>9</v>
      </c>
      <c r="F25" s="993" t="s">
        <v>9</v>
      </c>
      <c r="G25" s="993" t="s">
        <v>9</v>
      </c>
      <c r="H25" s="993" t="s">
        <v>9</v>
      </c>
      <c r="I25" s="993" t="s">
        <v>9</v>
      </c>
      <c r="J25" s="993" t="s">
        <v>9</v>
      </c>
      <c r="K25" s="993" t="s">
        <v>9</v>
      </c>
      <c r="L25" s="993" t="s">
        <v>9</v>
      </c>
      <c r="M25" s="993">
        <v>104734</v>
      </c>
      <c r="N25" s="993" t="s">
        <v>9</v>
      </c>
      <c r="O25" s="993" t="s">
        <v>9</v>
      </c>
      <c r="P25" s="993" t="s">
        <v>9</v>
      </c>
      <c r="Q25" s="993" t="s">
        <v>9</v>
      </c>
      <c r="R25" s="525"/>
      <c r="S25" s="414"/>
    </row>
    <row r="26" spans="1:19" ht="9.75" customHeight="1" x14ac:dyDescent="0.2">
      <c r="A26" s="404"/>
      <c r="B26" s="468"/>
      <c r="C26" s="1586" t="s">
        <v>120</v>
      </c>
      <c r="D26" s="1586"/>
      <c r="E26" s="993" t="s">
        <v>9</v>
      </c>
      <c r="F26" s="993" t="s">
        <v>9</v>
      </c>
      <c r="G26" s="993">
        <v>5121</v>
      </c>
      <c r="H26" s="993">
        <v>7289</v>
      </c>
      <c r="I26" s="993">
        <v>2676</v>
      </c>
      <c r="J26" s="993">
        <v>6814</v>
      </c>
      <c r="K26" s="993">
        <v>5806</v>
      </c>
      <c r="L26" s="993">
        <v>2731</v>
      </c>
      <c r="M26" s="993">
        <v>11273</v>
      </c>
      <c r="N26" s="993">
        <v>3366</v>
      </c>
      <c r="O26" s="993">
        <v>2003</v>
      </c>
      <c r="P26" s="993">
        <v>41</v>
      </c>
      <c r="Q26" s="993">
        <v>1814</v>
      </c>
      <c r="R26" s="525"/>
      <c r="S26" s="414"/>
    </row>
    <row r="27" spans="1:19" ht="9.75" customHeight="1" x14ac:dyDescent="0.2">
      <c r="A27" s="404"/>
      <c r="B27" s="468"/>
      <c r="C27" s="1586" t="s">
        <v>119</v>
      </c>
      <c r="D27" s="1586"/>
      <c r="E27" s="993" t="s">
        <v>9</v>
      </c>
      <c r="F27" s="993" t="s">
        <v>9</v>
      </c>
      <c r="G27" s="993">
        <v>164</v>
      </c>
      <c r="H27" s="993">
        <v>2987</v>
      </c>
      <c r="I27" s="993" t="s">
        <v>9</v>
      </c>
      <c r="J27" s="993">
        <v>51</v>
      </c>
      <c r="K27" s="993">
        <v>595</v>
      </c>
      <c r="L27" s="993">
        <v>282</v>
      </c>
      <c r="M27" s="993">
        <v>13050</v>
      </c>
      <c r="N27" s="993">
        <v>96</v>
      </c>
      <c r="O27" s="993">
        <v>79</v>
      </c>
      <c r="P27" s="993">
        <v>51</v>
      </c>
      <c r="Q27" s="993" t="s">
        <v>9</v>
      </c>
      <c r="R27" s="525"/>
      <c r="S27" s="414"/>
    </row>
    <row r="28" spans="1:19" ht="9.75" customHeight="1" x14ac:dyDescent="0.2">
      <c r="A28" s="404"/>
      <c r="B28" s="468"/>
      <c r="C28" s="1586" t="s">
        <v>118</v>
      </c>
      <c r="D28" s="1586"/>
      <c r="E28" s="993" t="s">
        <v>9</v>
      </c>
      <c r="F28" s="993" t="s">
        <v>9</v>
      </c>
      <c r="G28" s="993" t="s">
        <v>9</v>
      </c>
      <c r="H28" s="993" t="s">
        <v>9</v>
      </c>
      <c r="I28" s="993" t="s">
        <v>9</v>
      </c>
      <c r="J28" s="993">
        <v>12961</v>
      </c>
      <c r="K28" s="993">
        <v>87</v>
      </c>
      <c r="L28" s="993" t="s">
        <v>9</v>
      </c>
      <c r="M28" s="993">
        <v>82</v>
      </c>
      <c r="N28" s="993">
        <v>47937</v>
      </c>
      <c r="O28" s="993">
        <v>42444</v>
      </c>
      <c r="P28" s="993" t="s">
        <v>9</v>
      </c>
      <c r="Q28" s="993" t="s">
        <v>9</v>
      </c>
      <c r="R28" s="525"/>
      <c r="S28" s="414"/>
    </row>
    <row r="29" spans="1:19" ht="9.75" customHeight="1" x14ac:dyDescent="0.2">
      <c r="A29" s="404"/>
      <c r="B29" s="468"/>
      <c r="C29" s="1586" t="s">
        <v>117</v>
      </c>
      <c r="D29" s="1586"/>
      <c r="E29" s="993" t="s">
        <v>9</v>
      </c>
      <c r="F29" s="993" t="s">
        <v>9</v>
      </c>
      <c r="G29" s="993" t="s">
        <v>9</v>
      </c>
      <c r="H29" s="993" t="s">
        <v>9</v>
      </c>
      <c r="I29" s="993" t="s">
        <v>9</v>
      </c>
      <c r="J29" s="993" t="s">
        <v>9</v>
      </c>
      <c r="K29" s="993" t="s">
        <v>9</v>
      </c>
      <c r="L29" s="993" t="s">
        <v>9</v>
      </c>
      <c r="M29" s="993" t="s">
        <v>9</v>
      </c>
      <c r="N29" s="993" t="s">
        <v>9</v>
      </c>
      <c r="O29" s="993" t="s">
        <v>9</v>
      </c>
      <c r="P29" s="993" t="s">
        <v>9</v>
      </c>
      <c r="Q29" s="993" t="s">
        <v>9</v>
      </c>
      <c r="R29" s="525"/>
      <c r="S29" s="414"/>
    </row>
    <row r="30" spans="1:19" ht="9.75" customHeight="1" x14ac:dyDescent="0.2">
      <c r="A30" s="404"/>
      <c r="B30" s="468"/>
      <c r="C30" s="1586" t="s">
        <v>116</v>
      </c>
      <c r="D30" s="1586"/>
      <c r="E30" s="993" t="s">
        <v>9</v>
      </c>
      <c r="F30" s="993" t="s">
        <v>9</v>
      </c>
      <c r="G30" s="993" t="s">
        <v>9</v>
      </c>
      <c r="H30" s="993" t="s">
        <v>9</v>
      </c>
      <c r="I30" s="993" t="s">
        <v>9</v>
      </c>
      <c r="J30" s="993" t="s">
        <v>9</v>
      </c>
      <c r="K30" s="993" t="s">
        <v>9</v>
      </c>
      <c r="L30" s="993" t="s">
        <v>9</v>
      </c>
      <c r="M30" s="993" t="s">
        <v>9</v>
      </c>
      <c r="N30" s="993" t="s">
        <v>9</v>
      </c>
      <c r="O30" s="993">
        <v>1225</v>
      </c>
      <c r="P30" s="993" t="s">
        <v>9</v>
      </c>
      <c r="Q30" s="993" t="s">
        <v>9</v>
      </c>
      <c r="R30" s="525"/>
      <c r="S30" s="414"/>
    </row>
    <row r="31" spans="1:19" ht="9.75" customHeight="1" x14ac:dyDescent="0.2">
      <c r="A31" s="404"/>
      <c r="B31" s="468"/>
      <c r="C31" s="1591" t="s">
        <v>434</v>
      </c>
      <c r="D31" s="1591"/>
      <c r="E31" s="993" t="s">
        <v>9</v>
      </c>
      <c r="F31" s="993" t="s">
        <v>9</v>
      </c>
      <c r="G31" s="993" t="s">
        <v>9</v>
      </c>
      <c r="H31" s="993" t="s">
        <v>9</v>
      </c>
      <c r="I31" s="993" t="s">
        <v>9</v>
      </c>
      <c r="J31" s="993" t="s">
        <v>9</v>
      </c>
      <c r="K31" s="993" t="s">
        <v>9</v>
      </c>
      <c r="L31" s="993" t="s">
        <v>9</v>
      </c>
      <c r="M31" s="993" t="s">
        <v>9</v>
      </c>
      <c r="N31" s="993" t="s">
        <v>9</v>
      </c>
      <c r="O31" s="993" t="s">
        <v>9</v>
      </c>
      <c r="P31" s="993" t="s">
        <v>9</v>
      </c>
      <c r="Q31" s="993" t="s">
        <v>9</v>
      </c>
      <c r="R31" s="497"/>
      <c r="S31" s="414"/>
    </row>
    <row r="32" spans="1:19" ht="9.75" customHeight="1" x14ac:dyDescent="0.2">
      <c r="A32" s="404"/>
      <c r="B32" s="468"/>
      <c r="C32" s="1586" t="s">
        <v>115</v>
      </c>
      <c r="D32" s="1586"/>
      <c r="E32" s="993" t="s">
        <v>9</v>
      </c>
      <c r="F32" s="993" t="s">
        <v>9</v>
      </c>
      <c r="G32" s="993" t="s">
        <v>9</v>
      </c>
      <c r="H32" s="993" t="s">
        <v>9</v>
      </c>
      <c r="I32" s="993" t="s">
        <v>9</v>
      </c>
      <c r="J32" s="993" t="s">
        <v>9</v>
      </c>
      <c r="K32" s="993" t="s">
        <v>9</v>
      </c>
      <c r="L32" s="993" t="s">
        <v>9</v>
      </c>
      <c r="M32" s="993">
        <v>1497</v>
      </c>
      <c r="N32" s="993" t="s">
        <v>9</v>
      </c>
      <c r="O32" s="993" t="s">
        <v>9</v>
      </c>
      <c r="P32" s="993" t="s">
        <v>9</v>
      </c>
      <c r="Q32" s="993" t="s">
        <v>9</v>
      </c>
      <c r="R32" s="497"/>
      <c r="S32" s="414"/>
    </row>
    <row r="33" spans="1:19" ht="9.75" customHeight="1" x14ac:dyDescent="0.2">
      <c r="A33" s="404"/>
      <c r="B33" s="468"/>
      <c r="C33" s="1586" t="s">
        <v>114</v>
      </c>
      <c r="D33" s="1586"/>
      <c r="E33" s="993" t="s">
        <v>9</v>
      </c>
      <c r="F33" s="993" t="s">
        <v>9</v>
      </c>
      <c r="G33" s="993" t="s">
        <v>9</v>
      </c>
      <c r="H33" s="993" t="s">
        <v>9</v>
      </c>
      <c r="I33" s="993" t="s">
        <v>9</v>
      </c>
      <c r="J33" s="993">
        <v>307</v>
      </c>
      <c r="K33" s="993" t="s">
        <v>9</v>
      </c>
      <c r="L33" s="993" t="s">
        <v>9</v>
      </c>
      <c r="M33" s="993" t="s">
        <v>9</v>
      </c>
      <c r="N33" s="993" t="s">
        <v>9</v>
      </c>
      <c r="O33" s="993" t="s">
        <v>9</v>
      </c>
      <c r="P33" s="993">
        <v>19115</v>
      </c>
      <c r="Q33" s="993">
        <v>6461</v>
      </c>
      <c r="R33" s="497"/>
      <c r="S33" s="414"/>
    </row>
    <row r="34" spans="1:19" ht="9.75" customHeight="1" x14ac:dyDescent="0.2">
      <c r="A34" s="404">
        <v>4661</v>
      </c>
      <c r="B34" s="468"/>
      <c r="C34" s="1592" t="s">
        <v>113</v>
      </c>
      <c r="D34" s="1592"/>
      <c r="E34" s="993" t="s">
        <v>9</v>
      </c>
      <c r="F34" s="993" t="s">
        <v>9</v>
      </c>
      <c r="G34" s="993" t="s">
        <v>9</v>
      </c>
      <c r="H34" s="993">
        <v>20</v>
      </c>
      <c r="I34" s="993" t="s">
        <v>9</v>
      </c>
      <c r="J34" s="993" t="s">
        <v>9</v>
      </c>
      <c r="K34" s="993" t="s">
        <v>9</v>
      </c>
      <c r="L34" s="993" t="s">
        <v>9</v>
      </c>
      <c r="M34" s="993" t="s">
        <v>9</v>
      </c>
      <c r="N34" s="993" t="s">
        <v>9</v>
      </c>
      <c r="O34" s="993" t="s">
        <v>9</v>
      </c>
      <c r="P34" s="993" t="s">
        <v>9</v>
      </c>
      <c r="Q34" s="993" t="s">
        <v>9</v>
      </c>
      <c r="R34" s="497"/>
      <c r="S34" s="414"/>
    </row>
    <row r="35" spans="1:19" ht="9.75" customHeight="1" x14ac:dyDescent="0.2">
      <c r="A35" s="404"/>
      <c r="B35" s="468"/>
      <c r="C35" s="1586" t="s">
        <v>112</v>
      </c>
      <c r="D35" s="1586"/>
      <c r="E35" s="993" t="s">
        <v>9</v>
      </c>
      <c r="F35" s="993" t="s">
        <v>9</v>
      </c>
      <c r="G35" s="993" t="s">
        <v>9</v>
      </c>
      <c r="H35" s="993" t="s">
        <v>9</v>
      </c>
      <c r="I35" s="993">
        <v>818</v>
      </c>
      <c r="J35" s="993" t="s">
        <v>9</v>
      </c>
      <c r="K35" s="993" t="s">
        <v>9</v>
      </c>
      <c r="L35" s="993">
        <v>20</v>
      </c>
      <c r="M35" s="993" t="s">
        <v>9</v>
      </c>
      <c r="N35" s="993" t="s">
        <v>9</v>
      </c>
      <c r="O35" s="993" t="s">
        <v>9</v>
      </c>
      <c r="P35" s="993" t="s">
        <v>9</v>
      </c>
      <c r="Q35" s="993" t="s">
        <v>9</v>
      </c>
      <c r="R35" s="497"/>
      <c r="S35" s="414"/>
    </row>
    <row r="36" spans="1:19" ht="9.75" customHeight="1" x14ac:dyDescent="0.2">
      <c r="A36" s="404"/>
      <c r="B36" s="468"/>
      <c r="C36" s="1586" t="s">
        <v>111</v>
      </c>
      <c r="D36" s="1586"/>
      <c r="E36" s="993" t="s">
        <v>9</v>
      </c>
      <c r="F36" s="993" t="s">
        <v>9</v>
      </c>
      <c r="G36" s="993" t="s">
        <v>9</v>
      </c>
      <c r="H36" s="993" t="s">
        <v>9</v>
      </c>
      <c r="I36" s="993" t="s">
        <v>9</v>
      </c>
      <c r="J36" s="993" t="s">
        <v>9</v>
      </c>
      <c r="K36" s="993">
        <v>3752</v>
      </c>
      <c r="L36" s="993" t="s">
        <v>9</v>
      </c>
      <c r="M36" s="993" t="s">
        <v>9</v>
      </c>
      <c r="N36" s="993" t="s">
        <v>9</v>
      </c>
      <c r="O36" s="993">
        <v>37852</v>
      </c>
      <c r="P36" s="993">
        <v>52628</v>
      </c>
      <c r="Q36" s="993">
        <v>7726</v>
      </c>
      <c r="R36" s="497"/>
      <c r="S36" s="414"/>
    </row>
    <row r="37" spans="1:19" ht="9.75" customHeight="1" x14ac:dyDescent="0.2">
      <c r="A37" s="404"/>
      <c r="B37" s="468"/>
      <c r="C37" s="1586" t="s">
        <v>285</v>
      </c>
      <c r="D37" s="1586"/>
      <c r="E37" s="993" t="s">
        <v>9</v>
      </c>
      <c r="F37" s="993" t="s">
        <v>9</v>
      </c>
      <c r="G37" s="993">
        <v>639</v>
      </c>
      <c r="H37" s="993" t="s">
        <v>9</v>
      </c>
      <c r="I37" s="993" t="s">
        <v>9</v>
      </c>
      <c r="J37" s="993" t="s">
        <v>9</v>
      </c>
      <c r="K37" s="993" t="s">
        <v>9</v>
      </c>
      <c r="L37" s="993" t="s">
        <v>9</v>
      </c>
      <c r="M37" s="993" t="s">
        <v>9</v>
      </c>
      <c r="N37" s="993" t="s">
        <v>9</v>
      </c>
      <c r="O37" s="993" t="s">
        <v>9</v>
      </c>
      <c r="P37" s="993" t="s">
        <v>9</v>
      </c>
      <c r="Q37" s="993" t="s">
        <v>9</v>
      </c>
      <c r="R37" s="525"/>
      <c r="S37" s="414"/>
    </row>
    <row r="38" spans="1:19" ht="9.75" customHeight="1" x14ac:dyDescent="0.2">
      <c r="A38" s="404"/>
      <c r="B38" s="468"/>
      <c r="C38" s="1586" t="s">
        <v>110</v>
      </c>
      <c r="D38" s="1586"/>
      <c r="E38" s="993" t="s">
        <v>9</v>
      </c>
      <c r="F38" s="993" t="s">
        <v>9</v>
      </c>
      <c r="G38" s="993">
        <v>517</v>
      </c>
      <c r="H38" s="993" t="s">
        <v>9</v>
      </c>
      <c r="I38" s="993" t="s">
        <v>9</v>
      </c>
      <c r="J38" s="993" t="s">
        <v>9</v>
      </c>
      <c r="K38" s="993" t="s">
        <v>9</v>
      </c>
      <c r="L38" s="993">
        <v>3608</v>
      </c>
      <c r="M38" s="993" t="s">
        <v>9</v>
      </c>
      <c r="N38" s="993" t="s">
        <v>9</v>
      </c>
      <c r="O38" s="993" t="s">
        <v>9</v>
      </c>
      <c r="P38" s="993" t="s">
        <v>9</v>
      </c>
      <c r="Q38" s="993">
        <v>446</v>
      </c>
      <c r="R38" s="525"/>
      <c r="S38" s="414"/>
    </row>
    <row r="39" spans="1:19" ht="9.75" customHeight="1" x14ac:dyDescent="0.2">
      <c r="A39" s="404"/>
      <c r="B39" s="468"/>
      <c r="C39" s="1586" t="s">
        <v>109</v>
      </c>
      <c r="D39" s="1586"/>
      <c r="E39" s="993" t="s">
        <v>9</v>
      </c>
      <c r="F39" s="993" t="s">
        <v>9</v>
      </c>
      <c r="G39" s="993" t="s">
        <v>9</v>
      </c>
      <c r="H39" s="993" t="s">
        <v>9</v>
      </c>
      <c r="I39" s="993" t="s">
        <v>9</v>
      </c>
      <c r="J39" s="993" t="s">
        <v>9</v>
      </c>
      <c r="K39" s="993" t="s">
        <v>9</v>
      </c>
      <c r="L39" s="993" t="s">
        <v>9</v>
      </c>
      <c r="M39" s="993" t="s">
        <v>9</v>
      </c>
      <c r="N39" s="993" t="s">
        <v>9</v>
      </c>
      <c r="O39" s="993" t="s">
        <v>9</v>
      </c>
      <c r="P39" s="993" t="s">
        <v>9</v>
      </c>
      <c r="Q39" s="993" t="s">
        <v>9</v>
      </c>
      <c r="R39" s="525"/>
      <c r="S39" s="414"/>
    </row>
    <row r="40" spans="1:19" s="488" customFormat="1" ht="9.75" customHeight="1" x14ac:dyDescent="0.2">
      <c r="A40" s="485"/>
      <c r="B40" s="486"/>
      <c r="C40" s="1586" t="s">
        <v>108</v>
      </c>
      <c r="D40" s="1586"/>
      <c r="E40" s="993" t="s">
        <v>9</v>
      </c>
      <c r="F40" s="993" t="s">
        <v>9</v>
      </c>
      <c r="G40" s="993" t="s">
        <v>9</v>
      </c>
      <c r="H40" s="993" t="s">
        <v>9</v>
      </c>
      <c r="I40" s="993" t="s">
        <v>9</v>
      </c>
      <c r="J40" s="993" t="s">
        <v>9</v>
      </c>
      <c r="K40" s="993" t="s">
        <v>9</v>
      </c>
      <c r="L40" s="993" t="s">
        <v>9</v>
      </c>
      <c r="M40" s="993" t="s">
        <v>9</v>
      </c>
      <c r="N40" s="993" t="s">
        <v>9</v>
      </c>
      <c r="O40" s="993" t="s">
        <v>9</v>
      </c>
      <c r="P40" s="993" t="s">
        <v>9</v>
      </c>
      <c r="Q40" s="993" t="s">
        <v>9</v>
      </c>
      <c r="R40" s="525"/>
      <c r="S40" s="464"/>
    </row>
    <row r="41" spans="1:19" s="488" customFormat="1" ht="9.75" customHeight="1" x14ac:dyDescent="0.2">
      <c r="A41" s="485"/>
      <c r="B41" s="486"/>
      <c r="C41" s="1606" t="s">
        <v>107</v>
      </c>
      <c r="D41" s="1606"/>
      <c r="E41" s="993" t="s">
        <v>9</v>
      </c>
      <c r="F41" s="993" t="s">
        <v>9</v>
      </c>
      <c r="G41" s="993" t="s">
        <v>9</v>
      </c>
      <c r="H41" s="993" t="s">
        <v>9</v>
      </c>
      <c r="I41" s="993" t="s">
        <v>9</v>
      </c>
      <c r="J41" s="993" t="s">
        <v>9</v>
      </c>
      <c r="K41" s="993" t="s">
        <v>9</v>
      </c>
      <c r="L41" s="993" t="s">
        <v>9</v>
      </c>
      <c r="M41" s="993" t="s">
        <v>9</v>
      </c>
      <c r="N41" s="993" t="s">
        <v>9</v>
      </c>
      <c r="O41" s="993" t="s">
        <v>9</v>
      </c>
      <c r="P41" s="993" t="s">
        <v>9</v>
      </c>
      <c r="Q41" s="993" t="s">
        <v>9</v>
      </c>
      <c r="R41" s="525"/>
      <c r="S41" s="464"/>
    </row>
    <row r="42" spans="1:19" s="418" customFormat="1" ht="27" customHeight="1" x14ac:dyDescent="0.2">
      <c r="A42" s="416"/>
      <c r="B42" s="569"/>
      <c r="C42" s="1607" t="s">
        <v>485</v>
      </c>
      <c r="D42" s="1607"/>
      <c r="E42" s="1607"/>
      <c r="F42" s="1607"/>
      <c r="G42" s="1607"/>
      <c r="H42" s="1607"/>
      <c r="I42" s="1607"/>
      <c r="J42" s="1607"/>
      <c r="K42" s="1607"/>
      <c r="L42" s="1607"/>
      <c r="M42" s="1607"/>
      <c r="N42" s="1607"/>
      <c r="O42" s="1607"/>
      <c r="P42" s="1607"/>
      <c r="Q42" s="1607"/>
      <c r="R42" s="623"/>
      <c r="S42" s="417"/>
    </row>
    <row r="43" spans="1:19" ht="13.5" customHeight="1" x14ac:dyDescent="0.2">
      <c r="A43" s="404"/>
      <c r="B43" s="468"/>
      <c r="C43" s="1597" t="s">
        <v>177</v>
      </c>
      <c r="D43" s="1598"/>
      <c r="E43" s="1598"/>
      <c r="F43" s="1598"/>
      <c r="G43" s="1598"/>
      <c r="H43" s="1598"/>
      <c r="I43" s="1598"/>
      <c r="J43" s="1598"/>
      <c r="K43" s="1598"/>
      <c r="L43" s="1598"/>
      <c r="M43" s="1598"/>
      <c r="N43" s="1598"/>
      <c r="O43" s="1598"/>
      <c r="P43" s="1598"/>
      <c r="Q43" s="1599"/>
      <c r="R43" s="414"/>
      <c r="S43" s="414"/>
    </row>
    <row r="44" spans="1:19" s="513" customFormat="1" ht="2.25" customHeight="1" x14ac:dyDescent="0.2">
      <c r="A44" s="510"/>
      <c r="B44" s="511"/>
      <c r="C44" s="1587" t="s">
        <v>78</v>
      </c>
      <c r="D44" s="1587"/>
      <c r="E44" s="860"/>
      <c r="F44" s="860"/>
      <c r="G44" s="860"/>
      <c r="H44" s="860"/>
      <c r="I44" s="860"/>
      <c r="J44" s="860"/>
      <c r="K44" s="860"/>
      <c r="L44" s="860"/>
      <c r="M44" s="860"/>
      <c r="N44" s="860"/>
      <c r="O44" s="860"/>
      <c r="P44" s="860"/>
      <c r="Q44" s="860"/>
      <c r="R44" s="444"/>
      <c r="S44" s="444"/>
    </row>
    <row r="45" spans="1:19" ht="11.25" customHeight="1" x14ac:dyDescent="0.2">
      <c r="A45" s="404"/>
      <c r="B45" s="468"/>
      <c r="C45" s="1588"/>
      <c r="D45" s="1588"/>
      <c r="E45" s="805">
        <v>2004</v>
      </c>
      <c r="F45" s="946">
        <v>2005</v>
      </c>
      <c r="G45" s="946">
        <v>2006</v>
      </c>
      <c r="H45" s="805">
        <v>2007</v>
      </c>
      <c r="I45" s="946">
        <v>2008</v>
      </c>
      <c r="J45" s="946">
        <v>2009</v>
      </c>
      <c r="K45" s="805">
        <v>2010</v>
      </c>
      <c r="L45" s="946">
        <v>2011</v>
      </c>
      <c r="M45" s="946">
        <v>2012</v>
      </c>
      <c r="N45" s="805">
        <v>2013</v>
      </c>
      <c r="O45" s="946">
        <v>2014</v>
      </c>
      <c r="P45" s="946">
        <v>2015</v>
      </c>
      <c r="Q45" s="805">
        <v>2016</v>
      </c>
      <c r="R45" s="525"/>
      <c r="S45" s="414"/>
    </row>
    <row r="46" spans="1:19" s="951" customFormat="1" ht="11.25" customHeight="1" x14ac:dyDescent="0.2">
      <c r="A46" s="947"/>
      <c r="B46" s="948"/>
      <c r="C46" s="1614" t="s">
        <v>68</v>
      </c>
      <c r="D46" s="1614"/>
      <c r="E46" s="952">
        <v>208</v>
      </c>
      <c r="F46" s="952">
        <v>334</v>
      </c>
      <c r="G46" s="952">
        <v>396</v>
      </c>
      <c r="H46" s="952">
        <v>343</v>
      </c>
      <c r="I46" s="952">
        <v>441</v>
      </c>
      <c r="J46" s="952">
        <v>361</v>
      </c>
      <c r="K46" s="952">
        <v>352</v>
      </c>
      <c r="L46" s="952">
        <v>200</v>
      </c>
      <c r="M46" s="952">
        <v>107</v>
      </c>
      <c r="N46" s="952">
        <v>106</v>
      </c>
      <c r="O46" s="952">
        <v>174</v>
      </c>
      <c r="P46" s="952">
        <v>182</v>
      </c>
      <c r="Q46" s="952">
        <v>210</v>
      </c>
      <c r="R46" s="949"/>
      <c r="S46" s="950"/>
    </row>
    <row r="47" spans="1:19" s="951" customFormat="1" ht="11.25" customHeight="1" x14ac:dyDescent="0.2">
      <c r="A47" s="947"/>
      <c r="B47" s="948"/>
      <c r="C47" s="1615" t="s">
        <v>407</v>
      </c>
      <c r="D47" s="1614"/>
      <c r="E47" s="952">
        <f>SUM(E48:E52)</f>
        <v>167</v>
      </c>
      <c r="F47" s="952">
        <f t="shared" ref="F47:Q47" si="3">SUM(F48:F52)</f>
        <v>277</v>
      </c>
      <c r="G47" s="952">
        <f t="shared" si="3"/>
        <v>258</v>
      </c>
      <c r="H47" s="952">
        <f t="shared" si="3"/>
        <v>268</v>
      </c>
      <c r="I47" s="952">
        <f t="shared" si="3"/>
        <v>304</v>
      </c>
      <c r="J47" s="952">
        <f t="shared" si="3"/>
        <v>258</v>
      </c>
      <c r="K47" s="952">
        <f t="shared" si="3"/>
        <v>234</v>
      </c>
      <c r="L47" s="952">
        <f t="shared" si="3"/>
        <v>182</v>
      </c>
      <c r="M47" s="952">
        <f t="shared" si="3"/>
        <v>93</v>
      </c>
      <c r="N47" s="952">
        <f t="shared" si="3"/>
        <v>97</v>
      </c>
      <c r="O47" s="952">
        <f t="shared" si="3"/>
        <v>161</v>
      </c>
      <c r="P47" s="952">
        <f t="shared" si="3"/>
        <v>145</v>
      </c>
      <c r="Q47" s="952">
        <f t="shared" si="3"/>
        <v>175</v>
      </c>
      <c r="R47" s="949"/>
      <c r="S47" s="950"/>
    </row>
    <row r="48" spans="1:19" s="488" customFormat="1" ht="10.5" customHeight="1" x14ac:dyDescent="0.2">
      <c r="A48" s="485"/>
      <c r="B48" s="486"/>
      <c r="C48" s="944"/>
      <c r="D48" s="572" t="s">
        <v>243</v>
      </c>
      <c r="E48" s="993">
        <v>100</v>
      </c>
      <c r="F48" s="993">
        <v>151</v>
      </c>
      <c r="G48" s="993">
        <v>153</v>
      </c>
      <c r="H48" s="993">
        <v>160</v>
      </c>
      <c r="I48" s="993">
        <v>172</v>
      </c>
      <c r="J48" s="993">
        <v>142</v>
      </c>
      <c r="K48" s="993">
        <v>141</v>
      </c>
      <c r="L48" s="993">
        <v>93</v>
      </c>
      <c r="M48" s="993">
        <v>36</v>
      </c>
      <c r="N48" s="993">
        <v>27</v>
      </c>
      <c r="O48" s="993">
        <v>49</v>
      </c>
      <c r="P48" s="993">
        <v>65</v>
      </c>
      <c r="Q48" s="993">
        <v>69</v>
      </c>
      <c r="R48" s="525"/>
      <c r="S48" s="464"/>
    </row>
    <row r="49" spans="1:19" s="488" customFormat="1" ht="10.5" customHeight="1" x14ac:dyDescent="0.2">
      <c r="A49" s="485"/>
      <c r="B49" s="486"/>
      <c r="C49" s="944"/>
      <c r="D49" s="572" t="s">
        <v>244</v>
      </c>
      <c r="E49" s="993">
        <v>15</v>
      </c>
      <c r="F49" s="993">
        <v>28</v>
      </c>
      <c r="G49" s="993">
        <v>26</v>
      </c>
      <c r="H49" s="993">
        <v>27</v>
      </c>
      <c r="I49" s="993">
        <v>27</v>
      </c>
      <c r="J49" s="993">
        <v>22</v>
      </c>
      <c r="K49" s="993">
        <v>25</v>
      </c>
      <c r="L49" s="993">
        <v>22</v>
      </c>
      <c r="M49" s="993">
        <v>9</v>
      </c>
      <c r="N49" s="993">
        <v>18</v>
      </c>
      <c r="O49" s="993">
        <v>23</v>
      </c>
      <c r="P49" s="993">
        <v>20</v>
      </c>
      <c r="Q49" s="993">
        <v>19</v>
      </c>
      <c r="R49" s="525"/>
      <c r="S49" s="464"/>
    </row>
    <row r="50" spans="1:19" s="488" customFormat="1" ht="10.5" customHeight="1" x14ac:dyDescent="0.2">
      <c r="A50" s="485"/>
      <c r="B50" s="486"/>
      <c r="C50" s="944"/>
      <c r="D50" s="1074" t="s">
        <v>245</v>
      </c>
      <c r="E50" s="993">
        <v>46</v>
      </c>
      <c r="F50" s="993">
        <v>73</v>
      </c>
      <c r="G50" s="993">
        <v>65</v>
      </c>
      <c r="H50" s="993">
        <v>64</v>
      </c>
      <c r="I50" s="993">
        <v>97</v>
      </c>
      <c r="J50" s="993">
        <v>87</v>
      </c>
      <c r="K50" s="993">
        <v>64</v>
      </c>
      <c r="L50" s="993">
        <v>55</v>
      </c>
      <c r="M50" s="993">
        <v>40</v>
      </c>
      <c r="N50" s="993">
        <v>49</v>
      </c>
      <c r="O50" s="993">
        <v>80</v>
      </c>
      <c r="P50" s="993">
        <v>53</v>
      </c>
      <c r="Q50" s="993">
        <v>58</v>
      </c>
      <c r="R50" s="525"/>
      <c r="S50" s="464"/>
    </row>
    <row r="51" spans="1:19" s="488" customFormat="1" ht="10.5" customHeight="1" x14ac:dyDescent="0.2">
      <c r="A51" s="485"/>
      <c r="B51" s="486"/>
      <c r="C51" s="944"/>
      <c r="D51" s="1074" t="s">
        <v>247</v>
      </c>
      <c r="E51" s="993" t="s">
        <v>406</v>
      </c>
      <c r="F51" s="993">
        <v>1</v>
      </c>
      <c r="G51" s="993" t="s">
        <v>9</v>
      </c>
      <c r="H51" s="993" t="s">
        <v>9</v>
      </c>
      <c r="I51" s="993" t="s">
        <v>9</v>
      </c>
      <c r="J51" s="993" t="s">
        <v>9</v>
      </c>
      <c r="K51" s="993" t="s">
        <v>9</v>
      </c>
      <c r="L51" s="993" t="s">
        <v>9</v>
      </c>
      <c r="M51" s="993" t="s">
        <v>9</v>
      </c>
      <c r="N51" s="993" t="s">
        <v>9</v>
      </c>
      <c r="O51" s="993" t="s">
        <v>9</v>
      </c>
      <c r="P51" s="993" t="s">
        <v>9</v>
      </c>
      <c r="Q51" s="993" t="s">
        <v>9</v>
      </c>
      <c r="R51" s="525"/>
      <c r="S51" s="464"/>
    </row>
    <row r="52" spans="1:19" s="488" customFormat="1" ht="10.5" customHeight="1" x14ac:dyDescent="0.2">
      <c r="A52" s="485"/>
      <c r="B52" s="486"/>
      <c r="C52" s="944"/>
      <c r="D52" s="572" t="s">
        <v>246</v>
      </c>
      <c r="E52" s="994">
        <v>6</v>
      </c>
      <c r="F52" s="994">
        <v>24</v>
      </c>
      <c r="G52" s="994">
        <v>14</v>
      </c>
      <c r="H52" s="994">
        <v>17</v>
      </c>
      <c r="I52" s="994">
        <v>8</v>
      </c>
      <c r="J52" s="994">
        <v>7</v>
      </c>
      <c r="K52" s="994">
        <v>4</v>
      </c>
      <c r="L52" s="994">
        <v>12</v>
      </c>
      <c r="M52" s="994">
        <v>8</v>
      </c>
      <c r="N52" s="994">
        <v>3</v>
      </c>
      <c r="O52" s="994">
        <v>9</v>
      </c>
      <c r="P52" s="994">
        <v>7</v>
      </c>
      <c r="Q52" s="994">
        <v>29</v>
      </c>
      <c r="R52" s="525"/>
      <c r="S52" s="464"/>
    </row>
    <row r="53" spans="1:19" s="951" customFormat="1" ht="11.25" customHeight="1" x14ac:dyDescent="0.2">
      <c r="A53" s="947"/>
      <c r="B53" s="948"/>
      <c r="C53" s="1614" t="s">
        <v>408</v>
      </c>
      <c r="D53" s="1614"/>
      <c r="E53" s="952">
        <f>SUM(E54:E56)</f>
        <v>41</v>
      </c>
      <c r="F53" s="952">
        <f t="shared" ref="F53:Q53" si="4">SUM(F54:F56)</f>
        <v>57</v>
      </c>
      <c r="G53" s="952">
        <f t="shared" si="4"/>
        <v>138</v>
      </c>
      <c r="H53" s="952">
        <f t="shared" si="4"/>
        <v>75</v>
      </c>
      <c r="I53" s="952">
        <f t="shared" si="4"/>
        <v>137</v>
      </c>
      <c r="J53" s="952">
        <f t="shared" si="4"/>
        <v>103</v>
      </c>
      <c r="K53" s="952">
        <f t="shared" si="4"/>
        <v>118</v>
      </c>
      <c r="L53" s="952">
        <f t="shared" si="4"/>
        <v>18</v>
      </c>
      <c r="M53" s="952">
        <f t="shared" si="4"/>
        <v>14</v>
      </c>
      <c r="N53" s="952">
        <f t="shared" si="4"/>
        <v>9</v>
      </c>
      <c r="O53" s="952">
        <f t="shared" si="4"/>
        <v>13</v>
      </c>
      <c r="P53" s="952">
        <f t="shared" si="4"/>
        <v>37</v>
      </c>
      <c r="Q53" s="952">
        <f t="shared" si="4"/>
        <v>35</v>
      </c>
      <c r="R53" s="949"/>
      <c r="S53" s="950"/>
    </row>
    <row r="54" spans="1:19" s="488" customFormat="1" ht="10.5" customHeight="1" x14ac:dyDescent="0.2">
      <c r="A54" s="485"/>
      <c r="B54" s="486"/>
      <c r="C54" s="1073"/>
      <c r="D54" s="1074" t="s">
        <v>479</v>
      </c>
      <c r="E54" s="993" t="s">
        <v>406</v>
      </c>
      <c r="F54" s="993" t="s">
        <v>406</v>
      </c>
      <c r="G54" s="993" t="s">
        <v>9</v>
      </c>
      <c r="H54" s="993" t="s">
        <v>9</v>
      </c>
      <c r="I54" s="993" t="s">
        <v>9</v>
      </c>
      <c r="J54" s="994">
        <v>1</v>
      </c>
      <c r="K54" s="994" t="s">
        <v>9</v>
      </c>
      <c r="L54" s="994">
        <v>1</v>
      </c>
      <c r="M54" s="994">
        <v>1</v>
      </c>
      <c r="N54" s="993" t="s">
        <v>9</v>
      </c>
      <c r="O54" s="993" t="s">
        <v>9</v>
      </c>
      <c r="P54" s="993" t="s">
        <v>9</v>
      </c>
      <c r="Q54" s="993" t="s">
        <v>9</v>
      </c>
      <c r="R54" s="525"/>
      <c r="S54" s="464"/>
    </row>
    <row r="55" spans="1:19" s="488" customFormat="1" ht="10.5" customHeight="1" x14ac:dyDescent="0.2">
      <c r="A55" s="485"/>
      <c r="B55" s="486"/>
      <c r="C55" s="944"/>
      <c r="D55" s="572" t="s">
        <v>248</v>
      </c>
      <c r="E55" s="994">
        <v>1</v>
      </c>
      <c r="F55" s="994">
        <v>1</v>
      </c>
      <c r="G55" s="994">
        <v>1</v>
      </c>
      <c r="H55" s="994">
        <v>1</v>
      </c>
      <c r="I55" s="994" t="s">
        <v>9</v>
      </c>
      <c r="J55" s="994">
        <v>1</v>
      </c>
      <c r="K55" s="994">
        <v>2</v>
      </c>
      <c r="L55" s="994" t="s">
        <v>9</v>
      </c>
      <c r="M55" s="994">
        <v>1</v>
      </c>
      <c r="N55" s="994" t="s">
        <v>9</v>
      </c>
      <c r="O55" s="994" t="s">
        <v>9</v>
      </c>
      <c r="P55" s="994">
        <v>1</v>
      </c>
      <c r="Q55" s="994" t="s">
        <v>9</v>
      </c>
      <c r="R55" s="525"/>
      <c r="S55" s="464"/>
    </row>
    <row r="56" spans="1:19" s="488" customFormat="1" ht="10.5" customHeight="1" x14ac:dyDescent="0.2">
      <c r="A56" s="485"/>
      <c r="B56" s="486"/>
      <c r="C56" s="944"/>
      <c r="D56" s="572" t="s">
        <v>249</v>
      </c>
      <c r="E56" s="994">
        <v>40</v>
      </c>
      <c r="F56" s="994">
        <v>56</v>
      </c>
      <c r="G56" s="994">
        <v>137</v>
      </c>
      <c r="H56" s="994">
        <v>74</v>
      </c>
      <c r="I56" s="994">
        <v>137</v>
      </c>
      <c r="J56" s="994">
        <v>101</v>
      </c>
      <c r="K56" s="994">
        <v>116</v>
      </c>
      <c r="L56" s="994">
        <v>17</v>
      </c>
      <c r="M56" s="994">
        <v>12</v>
      </c>
      <c r="N56" s="994">
        <v>9</v>
      </c>
      <c r="O56" s="994">
        <v>13</v>
      </c>
      <c r="P56" s="994">
        <v>36</v>
      </c>
      <c r="Q56" s="994">
        <v>35</v>
      </c>
      <c r="R56" s="525"/>
      <c r="S56" s="464"/>
    </row>
    <row r="57" spans="1:19" s="774" customFormat="1" ht="13.5" customHeight="1" x14ac:dyDescent="0.2">
      <c r="A57" s="771"/>
      <c r="B57" s="753"/>
      <c r="C57" s="499" t="s">
        <v>429</v>
      </c>
      <c r="D57" s="772"/>
      <c r="E57" s="470"/>
      <c r="F57" s="470"/>
      <c r="G57" s="500"/>
      <c r="H57" s="500"/>
      <c r="I57" s="1585"/>
      <c r="J57" s="1585"/>
      <c r="K57" s="1585"/>
      <c r="L57" s="1585"/>
      <c r="M57" s="1585"/>
      <c r="N57" s="1585"/>
      <c r="O57" s="1585"/>
      <c r="P57" s="1585"/>
      <c r="Q57" s="1585"/>
      <c r="R57" s="773"/>
      <c r="S57" s="500"/>
    </row>
    <row r="58" spans="1:19" s="454" customFormat="1" ht="11.25" customHeight="1" thickBot="1" x14ac:dyDescent="0.25">
      <c r="A58" s="490"/>
      <c r="B58" s="501"/>
      <c r="C58" s="1075" t="s">
        <v>480</v>
      </c>
      <c r="D58" s="502"/>
      <c r="E58" s="504"/>
      <c r="F58" s="504"/>
      <c r="G58" s="504"/>
      <c r="H58" s="504"/>
      <c r="I58" s="504"/>
      <c r="J58" s="504"/>
      <c r="K58" s="504"/>
      <c r="L58" s="504"/>
      <c r="M58" s="504"/>
      <c r="N58" s="504"/>
      <c r="O58" s="504"/>
      <c r="P58" s="504"/>
      <c r="Q58" s="471" t="s">
        <v>73</v>
      </c>
      <c r="R58" s="505"/>
      <c r="S58" s="506"/>
    </row>
    <row r="59" spans="1:19" ht="13.5" customHeight="1" thickBot="1" x14ac:dyDescent="0.25">
      <c r="A59" s="404"/>
      <c r="B59" s="501"/>
      <c r="C59" s="1611" t="s">
        <v>296</v>
      </c>
      <c r="D59" s="1612"/>
      <c r="E59" s="1612"/>
      <c r="F59" s="1612"/>
      <c r="G59" s="1612"/>
      <c r="H59" s="1612"/>
      <c r="I59" s="1612"/>
      <c r="J59" s="1612"/>
      <c r="K59" s="1612"/>
      <c r="L59" s="1612"/>
      <c r="M59" s="1612"/>
      <c r="N59" s="1612"/>
      <c r="O59" s="1612"/>
      <c r="P59" s="1612"/>
      <c r="Q59" s="1613"/>
      <c r="R59" s="471"/>
      <c r="S59" s="456"/>
    </row>
    <row r="60" spans="1:19" ht="3.75" customHeight="1" x14ac:dyDescent="0.2">
      <c r="A60" s="404"/>
      <c r="B60" s="501"/>
      <c r="C60" s="1608" t="s">
        <v>69</v>
      </c>
      <c r="D60" s="1608"/>
      <c r="F60" s="960"/>
      <c r="G60" s="960"/>
      <c r="H60" s="960"/>
      <c r="I60" s="960"/>
      <c r="J60" s="960"/>
      <c r="K60" s="960"/>
      <c r="L60" s="960"/>
      <c r="M60" s="508"/>
      <c r="N60" s="508"/>
      <c r="O60" s="508"/>
      <c r="P60" s="508"/>
      <c r="Q60" s="508"/>
      <c r="R60" s="505"/>
      <c r="S60" s="456"/>
    </row>
    <row r="61" spans="1:19" ht="10.5" customHeight="1" x14ac:dyDescent="0.2">
      <c r="A61" s="404"/>
      <c r="B61" s="468"/>
      <c r="C61" s="1609"/>
      <c r="D61" s="1609"/>
      <c r="E61" s="1589">
        <v>2016</v>
      </c>
      <c r="F61" s="1589"/>
      <c r="G61" s="1590">
        <v>2017</v>
      </c>
      <c r="H61" s="1589"/>
      <c r="I61" s="1589"/>
      <c r="J61" s="1589"/>
      <c r="K61" s="1589"/>
      <c r="L61" s="1589"/>
      <c r="M61" s="1589"/>
      <c r="N61" s="1589"/>
      <c r="O61" s="1589"/>
      <c r="P61" s="1589"/>
      <c r="Q61" s="1589"/>
      <c r="R61" s="456"/>
      <c r="S61" s="456"/>
    </row>
    <row r="62" spans="1:19" ht="12.75" customHeight="1" x14ac:dyDescent="0.2">
      <c r="A62" s="404"/>
      <c r="B62" s="468"/>
      <c r="C62" s="419"/>
      <c r="D62" s="419"/>
      <c r="E62" s="998" t="s">
        <v>95</v>
      </c>
      <c r="F62" s="998" t="s">
        <v>94</v>
      </c>
      <c r="G62" s="998" t="s">
        <v>93</v>
      </c>
      <c r="H62" s="998" t="s">
        <v>104</v>
      </c>
      <c r="I62" s="998" t="s">
        <v>103</v>
      </c>
      <c r="J62" s="998" t="s">
        <v>102</v>
      </c>
      <c r="K62" s="998" t="s">
        <v>101</v>
      </c>
      <c r="L62" s="998" t="s">
        <v>100</v>
      </c>
      <c r="M62" s="998" t="s">
        <v>99</v>
      </c>
      <c r="N62" s="998" t="s">
        <v>98</v>
      </c>
      <c r="O62" s="998" t="s">
        <v>97</v>
      </c>
      <c r="P62" s="998" t="s">
        <v>96</v>
      </c>
      <c r="Q62" s="998" t="s">
        <v>95</v>
      </c>
      <c r="R62" s="505"/>
      <c r="S62" s="456"/>
    </row>
    <row r="63" spans="1:19" ht="9.75" customHeight="1" x14ac:dyDescent="0.2">
      <c r="A63" s="404"/>
      <c r="B63" s="501"/>
      <c r="C63" s="1610" t="s">
        <v>92</v>
      </c>
      <c r="D63" s="1610"/>
      <c r="E63" s="997"/>
      <c r="F63" s="997"/>
      <c r="G63" s="995"/>
      <c r="H63" s="995"/>
      <c r="I63" s="995"/>
      <c r="J63" s="995"/>
      <c r="K63" s="995"/>
      <c r="L63" s="995"/>
      <c r="M63" s="995"/>
      <c r="N63" s="995"/>
      <c r="O63" s="995"/>
      <c r="P63" s="995"/>
      <c r="Q63" s="995"/>
      <c r="R63" s="505"/>
      <c r="S63" s="456"/>
    </row>
    <row r="64" spans="1:19" s="513" customFormat="1" ht="9.75" customHeight="1" x14ac:dyDescent="0.2">
      <c r="A64" s="510"/>
      <c r="B64" s="511"/>
      <c r="C64" s="512" t="s">
        <v>91</v>
      </c>
      <c r="D64" s="430"/>
      <c r="E64" s="996">
        <v>-0.5</v>
      </c>
      <c r="F64" s="996">
        <v>0.04</v>
      </c>
      <c r="G64" s="996">
        <v>-0.59</v>
      </c>
      <c r="H64" s="996">
        <v>-0.23</v>
      </c>
      <c r="I64" s="996">
        <v>1.75</v>
      </c>
      <c r="J64" s="996">
        <v>0.95</v>
      </c>
      <c r="K64" s="996">
        <v>-0.24</v>
      </c>
      <c r="L64" s="996">
        <v>-0.4</v>
      </c>
      <c r="M64" s="996">
        <v>-0.67</v>
      </c>
      <c r="N64" s="996">
        <v>0.01</v>
      </c>
      <c r="O64" s="996">
        <v>0.95</v>
      </c>
      <c r="P64" s="996">
        <v>0.34</v>
      </c>
      <c r="Q64" s="996">
        <v>-0.35</v>
      </c>
      <c r="R64" s="444"/>
      <c r="S64" s="444"/>
    </row>
    <row r="65" spans="1:19" s="513" customFormat="1" ht="9.75" customHeight="1" x14ac:dyDescent="0.2">
      <c r="A65" s="510"/>
      <c r="B65" s="511"/>
      <c r="C65" s="512" t="s">
        <v>90</v>
      </c>
      <c r="D65" s="430"/>
      <c r="E65" s="996">
        <v>0.57999999999999996</v>
      </c>
      <c r="F65" s="996">
        <v>0.88</v>
      </c>
      <c r="G65" s="996">
        <v>1.33</v>
      </c>
      <c r="H65" s="996">
        <v>1.55</v>
      </c>
      <c r="I65" s="996">
        <v>1.37</v>
      </c>
      <c r="J65" s="996">
        <v>1.98</v>
      </c>
      <c r="K65" s="996">
        <v>1.45</v>
      </c>
      <c r="L65" s="996">
        <v>0.91</v>
      </c>
      <c r="M65" s="996">
        <v>0.9</v>
      </c>
      <c r="N65" s="996">
        <v>1.1399999999999999</v>
      </c>
      <c r="O65" s="996">
        <v>1.39</v>
      </c>
      <c r="P65" s="996">
        <v>1.39</v>
      </c>
      <c r="Q65" s="996">
        <v>1.55</v>
      </c>
      <c r="R65" s="444"/>
      <c r="S65" s="444"/>
    </row>
    <row r="66" spans="1:19" s="513" customFormat="1" ht="11.25" customHeight="1" x14ac:dyDescent="0.2">
      <c r="A66" s="510"/>
      <c r="B66" s="511"/>
      <c r="C66" s="512" t="s">
        <v>257</v>
      </c>
      <c r="D66" s="430"/>
      <c r="E66" s="996">
        <v>0.56999999999999995</v>
      </c>
      <c r="F66" s="996">
        <v>0.61</v>
      </c>
      <c r="G66" s="996">
        <v>0.65</v>
      </c>
      <c r="H66" s="996">
        <v>0.75</v>
      </c>
      <c r="I66" s="996">
        <v>0.82</v>
      </c>
      <c r="J66" s="996">
        <v>0.95</v>
      </c>
      <c r="K66" s="996">
        <v>1.04</v>
      </c>
      <c r="L66" s="996">
        <v>1.07</v>
      </c>
      <c r="M66" s="996">
        <v>1.1000000000000001</v>
      </c>
      <c r="N66" s="996">
        <v>1.1299999999999999</v>
      </c>
      <c r="O66" s="996">
        <v>1.2</v>
      </c>
      <c r="P66" s="996">
        <v>1.24</v>
      </c>
      <c r="Q66" s="996">
        <v>1.32</v>
      </c>
      <c r="R66" s="444"/>
      <c r="S66" s="444"/>
    </row>
    <row r="67" spans="1:19" ht="11.25" customHeight="1" x14ac:dyDescent="0.2">
      <c r="A67" s="404"/>
      <c r="B67" s="501"/>
      <c r="C67" s="938" t="s">
        <v>89</v>
      </c>
      <c r="D67" s="509"/>
      <c r="E67" s="514"/>
      <c r="F67" s="180"/>
      <c r="G67" s="560"/>
      <c r="H67" s="560"/>
      <c r="I67" s="560"/>
      <c r="J67" s="85"/>
      <c r="K67" s="514"/>
      <c r="L67" s="560"/>
      <c r="M67" s="560"/>
      <c r="N67" s="560"/>
      <c r="O67" s="560"/>
      <c r="P67" s="560"/>
      <c r="Q67" s="515"/>
      <c r="R67" s="505"/>
      <c r="S67" s="456"/>
    </row>
    <row r="68" spans="1:19" ht="9.75" customHeight="1" x14ac:dyDescent="0.2">
      <c r="A68" s="404"/>
      <c r="B68" s="516"/>
      <c r="C68" s="466"/>
      <c r="D68" s="751" t="s">
        <v>636</v>
      </c>
      <c r="E68" s="598"/>
      <c r="F68" s="600"/>
      <c r="G68" s="80"/>
      <c r="H68" s="80"/>
      <c r="I68" s="80"/>
      <c r="J68" s="601">
        <v>3.4889271527694943</v>
      </c>
      <c r="K68" s="514"/>
      <c r="L68" s="560"/>
      <c r="M68" s="560"/>
      <c r="N68" s="560"/>
      <c r="O68" s="560"/>
      <c r="P68" s="560"/>
      <c r="Q68" s="945">
        <f>+J68</f>
        <v>3.4889271527694943</v>
      </c>
      <c r="R68" s="505"/>
      <c r="S68" s="456"/>
    </row>
    <row r="69" spans="1:19" ht="9.75" customHeight="1" x14ac:dyDescent="0.2">
      <c r="A69" s="404"/>
      <c r="B69" s="517"/>
      <c r="C69" s="430"/>
      <c r="D69" s="602" t="s">
        <v>637</v>
      </c>
      <c r="E69" s="603"/>
      <c r="F69" s="603"/>
      <c r="G69" s="603"/>
      <c r="H69" s="603"/>
      <c r="I69" s="603"/>
      <c r="J69" s="601">
        <v>2.914633331105021</v>
      </c>
      <c r="K69" s="514"/>
      <c r="L69" s="199"/>
      <c r="M69" s="560"/>
      <c r="N69" s="560"/>
      <c r="O69" s="560"/>
      <c r="P69" s="560"/>
      <c r="Q69" s="945">
        <f t="shared" ref="Q69:Q72" si="5">+J69</f>
        <v>2.914633331105021</v>
      </c>
      <c r="R69" s="518"/>
      <c r="S69" s="518"/>
    </row>
    <row r="70" spans="1:19" ht="9.75" customHeight="1" x14ac:dyDescent="0.2">
      <c r="A70" s="404"/>
      <c r="B70" s="517"/>
      <c r="C70" s="430"/>
      <c r="D70" s="602" t="s">
        <v>638</v>
      </c>
      <c r="E70" s="598"/>
      <c r="F70" s="181"/>
      <c r="G70" s="181"/>
      <c r="H70" s="80"/>
      <c r="I70" s="182"/>
      <c r="J70" s="601">
        <v>2.8913916332072631</v>
      </c>
      <c r="K70" s="514"/>
      <c r="L70" s="199"/>
      <c r="M70" s="560"/>
      <c r="N70" s="560"/>
      <c r="O70" s="560"/>
      <c r="P70" s="560"/>
      <c r="Q70" s="945">
        <f t="shared" si="5"/>
        <v>2.8913916332072631</v>
      </c>
      <c r="R70" s="519"/>
      <c r="S70" s="456"/>
    </row>
    <row r="71" spans="1:19" ht="9.75" customHeight="1" x14ac:dyDescent="0.2">
      <c r="A71" s="404"/>
      <c r="B71" s="517"/>
      <c r="C71" s="430"/>
      <c r="D71" s="602" t="s">
        <v>639</v>
      </c>
      <c r="E71" s="604"/>
      <c r="F71" s="602"/>
      <c r="G71" s="602"/>
      <c r="H71" s="602"/>
      <c r="I71" s="602"/>
      <c r="J71" s="601">
        <v>2.345876408197145</v>
      </c>
      <c r="K71" s="514"/>
      <c r="L71" s="199"/>
      <c r="M71" s="560"/>
      <c r="N71" s="560"/>
      <c r="O71" s="560"/>
      <c r="P71" s="560"/>
      <c r="Q71" s="945">
        <f t="shared" si="5"/>
        <v>2.345876408197145</v>
      </c>
      <c r="R71" s="519"/>
      <c r="S71" s="456"/>
    </row>
    <row r="72" spans="1:19" ht="9.75" customHeight="1" x14ac:dyDescent="0.2">
      <c r="A72" s="404"/>
      <c r="B72" s="517"/>
      <c r="C72" s="430"/>
      <c r="D72" s="605" t="s">
        <v>640</v>
      </c>
      <c r="E72" s="606"/>
      <c r="F72" s="606"/>
      <c r="G72" s="606"/>
      <c r="H72" s="606"/>
      <c r="I72" s="606"/>
      <c r="J72" s="601">
        <v>2.1492299698179229</v>
      </c>
      <c r="K72" s="514"/>
      <c r="L72" s="199"/>
      <c r="M72" s="560"/>
      <c r="N72" s="560"/>
      <c r="O72" s="560"/>
      <c r="P72" s="560"/>
      <c r="Q72" s="945">
        <f t="shared" si="5"/>
        <v>2.1492299698179229</v>
      </c>
      <c r="R72" s="519"/>
      <c r="S72" s="456"/>
    </row>
    <row r="73" spans="1:19" ht="9.75" customHeight="1" x14ac:dyDescent="0.2">
      <c r="A73" s="404"/>
      <c r="B73" s="517"/>
      <c r="C73" s="430"/>
      <c r="D73" s="602" t="s">
        <v>641</v>
      </c>
      <c r="E73" s="181"/>
      <c r="F73" s="181"/>
      <c r="G73" s="181"/>
      <c r="H73" s="80"/>
      <c r="I73" s="182"/>
      <c r="J73" s="515">
        <v>-24.759830169113485</v>
      </c>
      <c r="K73" s="514"/>
      <c r="L73" s="199"/>
      <c r="M73" s="560"/>
      <c r="N73" s="560"/>
      <c r="O73" s="560"/>
      <c r="P73" s="560"/>
      <c r="Q73" s="514"/>
      <c r="R73" s="519"/>
      <c r="S73" s="456"/>
    </row>
    <row r="74" spans="1:19" ht="9.75" customHeight="1" x14ac:dyDescent="0.2">
      <c r="A74" s="404"/>
      <c r="B74" s="517"/>
      <c r="C74" s="430"/>
      <c r="D74" s="602" t="s">
        <v>642</v>
      </c>
      <c r="E74" s="599"/>
      <c r="F74" s="182"/>
      <c r="G74" s="182"/>
      <c r="H74" s="80"/>
      <c r="I74" s="182"/>
      <c r="J74" s="515">
        <v>-11.327656824837673</v>
      </c>
      <c r="K74" s="514"/>
      <c r="L74" s="199"/>
      <c r="M74" s="560"/>
      <c r="N74" s="560"/>
      <c r="O74" s="560"/>
      <c r="P74" s="560"/>
      <c r="Q74" s="607"/>
      <c r="R74" s="519"/>
      <c r="S74" s="456"/>
    </row>
    <row r="75" spans="1:19" ht="9.75" customHeight="1" x14ac:dyDescent="0.2">
      <c r="A75" s="404"/>
      <c r="B75" s="517"/>
      <c r="C75" s="430"/>
      <c r="D75" s="602" t="s">
        <v>643</v>
      </c>
      <c r="E75" s="599"/>
      <c r="F75" s="182"/>
      <c r="G75" s="182"/>
      <c r="H75" s="80"/>
      <c r="I75" s="182"/>
      <c r="J75" s="515">
        <v>-5.7484183448819444</v>
      </c>
      <c r="K75" s="514"/>
      <c r="L75" s="199"/>
      <c r="M75" s="560"/>
      <c r="N75" s="560"/>
      <c r="O75" s="560"/>
      <c r="P75" s="560"/>
      <c r="Q75" s="607"/>
      <c r="R75" s="519"/>
      <c r="S75" s="456"/>
    </row>
    <row r="76" spans="1:19" ht="9.75" customHeight="1" x14ac:dyDescent="0.2">
      <c r="A76" s="404"/>
      <c r="B76" s="517"/>
      <c r="C76" s="430"/>
      <c r="D76" s="602" t="s">
        <v>644</v>
      </c>
      <c r="E76" s="599"/>
      <c r="F76" s="182"/>
      <c r="G76" s="182"/>
      <c r="H76" s="80"/>
      <c r="I76" s="182"/>
      <c r="J76" s="515">
        <v>-2.7224539346370702</v>
      </c>
      <c r="K76" s="514"/>
      <c r="L76" s="199"/>
      <c r="M76" s="560"/>
      <c r="N76" s="560"/>
      <c r="O76" s="560"/>
      <c r="P76" s="560"/>
      <c r="Q76" s="607"/>
      <c r="R76" s="519"/>
      <c r="S76" s="456"/>
    </row>
    <row r="77" spans="1:19" ht="9.75" customHeight="1" x14ac:dyDescent="0.2">
      <c r="A77" s="404"/>
      <c r="B77" s="517"/>
      <c r="C77" s="430"/>
      <c r="D77" s="602" t="s">
        <v>645</v>
      </c>
      <c r="E77" s="599"/>
      <c r="F77" s="181"/>
      <c r="G77" s="181"/>
      <c r="H77" s="80"/>
      <c r="I77" s="182"/>
      <c r="J77" s="515">
        <v>-2.603910376275298</v>
      </c>
      <c r="K77" s="514"/>
      <c r="L77" s="199"/>
      <c r="M77" s="560"/>
      <c r="N77" s="560"/>
      <c r="O77" s="560"/>
      <c r="P77" s="560"/>
      <c r="Q77" s="514"/>
      <c r="R77" s="519"/>
      <c r="S77" s="456"/>
    </row>
    <row r="78" spans="1:19" ht="0.75" customHeight="1" x14ac:dyDescent="0.2">
      <c r="A78" s="404"/>
      <c r="B78" s="517"/>
      <c r="C78" s="430"/>
      <c r="D78" s="520"/>
      <c r="E78" s="514"/>
      <c r="F78" s="181"/>
      <c r="G78" s="181"/>
      <c r="H78" s="80"/>
      <c r="I78" s="182"/>
      <c r="J78" s="515"/>
      <c r="K78" s="514"/>
      <c r="L78" s="199"/>
      <c r="M78" s="560"/>
      <c r="N78" s="560"/>
      <c r="O78" s="560"/>
      <c r="P78" s="560"/>
      <c r="Q78" s="514"/>
      <c r="R78" s="519"/>
      <c r="S78" s="456"/>
    </row>
    <row r="79" spans="1:19" ht="12" customHeight="1" x14ac:dyDescent="0.2">
      <c r="A79" s="404"/>
      <c r="B79" s="521"/>
      <c r="C79" s="503" t="s">
        <v>238</v>
      </c>
      <c r="D79" s="520"/>
      <c r="E79" s="503"/>
      <c r="F79" s="503"/>
      <c r="G79" s="522" t="s">
        <v>88</v>
      </c>
      <c r="H79" s="503"/>
      <c r="I79" s="503"/>
      <c r="J79" s="503"/>
      <c r="K79" s="503"/>
      <c r="L79" s="503"/>
      <c r="M79" s="503"/>
      <c r="N79" s="503"/>
      <c r="O79" s="183"/>
      <c r="P79" s="183"/>
      <c r="Q79" s="183"/>
      <c r="R79" s="505"/>
      <c r="S79" s="456"/>
    </row>
    <row r="80" spans="1:19" s="132" customFormat="1" ht="13.5" customHeight="1" x14ac:dyDescent="0.2">
      <c r="A80" s="131"/>
      <c r="B80" s="242">
        <v>16</v>
      </c>
      <c r="C80" s="1561">
        <v>43070</v>
      </c>
      <c r="D80" s="1561"/>
      <c r="E80" s="1561"/>
      <c r="F80" s="133"/>
      <c r="G80" s="133"/>
      <c r="H80" s="133"/>
      <c r="I80" s="133"/>
      <c r="J80" s="133"/>
      <c r="K80" s="133"/>
      <c r="L80" s="133"/>
      <c r="M80" s="133"/>
      <c r="N80" s="133"/>
      <c r="P80" s="131"/>
      <c r="R80" s="137"/>
    </row>
  </sheetData>
  <mergeCells count="47">
    <mergeCell ref="C10:D10"/>
    <mergeCell ref="C80:E80"/>
    <mergeCell ref="C38:D38"/>
    <mergeCell ref="C39:D39"/>
    <mergeCell ref="C40:D40"/>
    <mergeCell ref="C41:D41"/>
    <mergeCell ref="C42:Q42"/>
    <mergeCell ref="C60:D61"/>
    <mergeCell ref="C63:D63"/>
    <mergeCell ref="C59:Q59"/>
    <mergeCell ref="C53:D53"/>
    <mergeCell ref="C43:Q43"/>
    <mergeCell ref="C47:D47"/>
    <mergeCell ref="C46:D46"/>
    <mergeCell ref="C20:D20"/>
    <mergeCell ref="C33:D33"/>
    <mergeCell ref="C1:F1"/>
    <mergeCell ref="C4:Q4"/>
    <mergeCell ref="C6:Q6"/>
    <mergeCell ref="C7:D8"/>
    <mergeCell ref="G7:I7"/>
    <mergeCell ref="J7:L7"/>
    <mergeCell ref="M7:O7"/>
    <mergeCell ref="P7:Q7"/>
    <mergeCell ref="J1:P1"/>
    <mergeCell ref="E8:F8"/>
    <mergeCell ref="G8:Q8"/>
    <mergeCell ref="C31:D31"/>
    <mergeCell ref="C34:D34"/>
    <mergeCell ref="C35:D35"/>
    <mergeCell ref="C21:D21"/>
    <mergeCell ref="C22:D22"/>
    <mergeCell ref="C23:D23"/>
    <mergeCell ref="C29:D29"/>
    <mergeCell ref="C24:D24"/>
    <mergeCell ref="C25:D25"/>
    <mergeCell ref="C26:D26"/>
    <mergeCell ref="C27:D27"/>
    <mergeCell ref="C28:D28"/>
    <mergeCell ref="C32:D32"/>
    <mergeCell ref="C30:D30"/>
    <mergeCell ref="I57:Q57"/>
    <mergeCell ref="C36:D36"/>
    <mergeCell ref="C37:D37"/>
    <mergeCell ref="C44:D45"/>
    <mergeCell ref="E61:F61"/>
    <mergeCell ref="G61:Q61"/>
  </mergeCells>
  <conditionalFormatting sqref="E45:Q45 E62:Q62 E9:Q9">
    <cfRule type="cellIs" dxfId="12"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sheetPr>
  <dimension ref="A1:O69"/>
  <sheetViews>
    <sheetView workbookViewId="0"/>
  </sheetViews>
  <sheetFormatPr defaultRowHeight="12.75" x14ac:dyDescent="0.2"/>
  <cols>
    <col min="1" max="1" width="1" style="132" customWidth="1"/>
    <col min="2" max="2" width="2.5703125" style="450" customWidth="1"/>
    <col min="3" max="3" width="1" style="132" customWidth="1"/>
    <col min="4" max="4" width="43.85546875" style="132" customWidth="1"/>
    <col min="5" max="5" width="0.5703125" style="132" customWidth="1"/>
    <col min="6" max="8" width="10.28515625" style="132" customWidth="1"/>
    <col min="9" max="9" width="8.7109375" style="132" customWidth="1"/>
    <col min="10" max="10" width="8.7109375" style="132" bestFit="1" customWidth="1"/>
    <col min="11" max="11" width="2.5703125" style="957" customWidth="1"/>
    <col min="12" max="12" width="1" style="957" customWidth="1"/>
    <col min="13" max="13" width="5.5703125" style="132" customWidth="1"/>
    <col min="14" max="14" width="2" style="1346" bestFit="1" customWidth="1"/>
    <col min="15" max="15" width="3.85546875" style="1346" customWidth="1"/>
    <col min="16" max="16384" width="9.140625" style="132"/>
  </cols>
  <sheetData>
    <row r="1" spans="1:15" x14ac:dyDescent="0.2">
      <c r="A1" s="131"/>
      <c r="B1" s="1629" t="s">
        <v>579</v>
      </c>
      <c r="C1" s="1629"/>
      <c r="D1" s="1629"/>
      <c r="E1" s="1629"/>
      <c r="F1" s="1629"/>
      <c r="G1" s="451"/>
      <c r="H1" s="451"/>
      <c r="I1" s="451"/>
      <c r="J1" s="451"/>
      <c r="K1" s="451"/>
      <c r="L1" s="451"/>
    </row>
    <row r="2" spans="1:15" ht="6" customHeight="1" x14ac:dyDescent="0.2">
      <c r="A2" s="131"/>
      <c r="B2" s="1630"/>
      <c r="C2" s="1630"/>
      <c r="D2" s="1630"/>
      <c r="E2" s="1630"/>
      <c r="F2" s="1630"/>
      <c r="G2" s="1301"/>
      <c r="H2" s="1630"/>
      <c r="I2" s="1630"/>
      <c r="J2" s="1301"/>
      <c r="K2" s="452"/>
      <c r="L2" s="1347"/>
    </row>
    <row r="3" spans="1:15" ht="13.5" thickBot="1" x14ac:dyDescent="0.25">
      <c r="A3" s="131"/>
      <c r="B3" s="399"/>
      <c r="C3" s="133"/>
      <c r="D3" s="133"/>
      <c r="E3" s="133"/>
      <c r="F3" s="133"/>
      <c r="G3" s="133"/>
      <c r="H3" s="133"/>
      <c r="I3" s="133"/>
      <c r="J3" s="566" t="s">
        <v>73</v>
      </c>
      <c r="K3" s="453"/>
      <c r="L3" s="1347"/>
    </row>
    <row r="4" spans="1:15" ht="13.5" thickBot="1" x14ac:dyDescent="0.25">
      <c r="A4" s="131"/>
      <c r="B4" s="399"/>
      <c r="C4" s="1623" t="s">
        <v>580</v>
      </c>
      <c r="D4" s="1624"/>
      <c r="E4" s="1624"/>
      <c r="F4" s="1624"/>
      <c r="G4" s="1624"/>
      <c r="H4" s="1624"/>
      <c r="I4" s="1624"/>
      <c r="J4" s="1625"/>
      <c r="K4" s="453"/>
      <c r="L4" s="1347"/>
    </row>
    <row r="5" spans="1:15" s="1353" customFormat="1" ht="3.75" customHeight="1" x14ac:dyDescent="0.2">
      <c r="A5" s="1348"/>
      <c r="B5" s="1349"/>
      <c r="C5" s="1350"/>
      <c r="D5" s="1350"/>
      <c r="E5" s="1350"/>
      <c r="F5" s="1351"/>
      <c r="G5" s="1351"/>
      <c r="H5" s="1351"/>
      <c r="I5" s="1352"/>
      <c r="J5" s="1352"/>
      <c r="K5" s="453"/>
      <c r="L5" s="1352"/>
      <c r="N5" s="1354"/>
      <c r="O5" s="1354"/>
    </row>
    <row r="6" spans="1:15" s="1353" customFormat="1" ht="28.5" customHeight="1" x14ac:dyDescent="0.2">
      <c r="A6" s="1348"/>
      <c r="B6" s="1349"/>
      <c r="C6" s="1631">
        <v>2015</v>
      </c>
      <c r="D6" s="1632"/>
      <c r="E6" s="1355"/>
      <c r="F6" s="1356" t="s">
        <v>481</v>
      </c>
      <c r="G6" s="1357" t="s">
        <v>581</v>
      </c>
      <c r="H6" s="1357" t="s">
        <v>491</v>
      </c>
      <c r="I6" s="1357" t="s">
        <v>392</v>
      </c>
      <c r="J6" s="1357" t="s">
        <v>393</v>
      </c>
      <c r="K6" s="453"/>
      <c r="L6" s="1352"/>
      <c r="N6" s="1354"/>
      <c r="O6" s="1354"/>
    </row>
    <row r="7" spans="1:15" s="1361" customFormat="1" ht="17.25" customHeight="1" x14ac:dyDescent="0.2">
      <c r="A7" s="1358"/>
      <c r="B7" s="1093"/>
      <c r="C7" s="1621" t="s">
        <v>68</v>
      </c>
      <c r="D7" s="1621"/>
      <c r="E7" s="721"/>
      <c r="F7" s="1359">
        <v>208456.70000001372</v>
      </c>
      <c r="G7" s="1359">
        <v>208295.70000001372</v>
      </c>
      <c r="H7" s="1359">
        <v>161</v>
      </c>
      <c r="I7" s="1359">
        <v>144334.90000001076</v>
      </c>
      <c r="J7" s="1359">
        <v>64121.799999999719</v>
      </c>
      <c r="K7" s="453"/>
      <c r="L7" s="1352"/>
      <c r="M7" s="1353"/>
      <c r="N7" s="1360"/>
      <c r="O7" s="1360"/>
    </row>
    <row r="8" spans="1:15" s="1366" customFormat="1" ht="12.75" customHeight="1" x14ac:dyDescent="0.2">
      <c r="A8" s="1362"/>
      <c r="B8" s="1363"/>
      <c r="C8" s="1622" t="s">
        <v>582</v>
      </c>
      <c r="D8" s="1622"/>
      <c r="E8" s="1364"/>
      <c r="F8" s="1359">
        <v>8717.0000000000291</v>
      </c>
      <c r="G8" s="1359">
        <v>8685.0000000000309</v>
      </c>
      <c r="H8" s="1359">
        <v>32</v>
      </c>
      <c r="I8" s="1359">
        <v>7050.5000000000064</v>
      </c>
      <c r="J8" s="1359">
        <v>1666.4999999999982</v>
      </c>
      <c r="K8" s="453"/>
      <c r="L8" s="1365"/>
      <c r="N8" s="1360"/>
      <c r="O8" s="1360"/>
    </row>
    <row r="9" spans="1:15" s="1366" customFormat="1" x14ac:dyDescent="0.2">
      <c r="A9" s="1362"/>
      <c r="B9" s="1363"/>
      <c r="C9" s="1367" t="s">
        <v>353</v>
      </c>
      <c r="D9" s="1300"/>
      <c r="E9" s="1364"/>
      <c r="F9" s="1359">
        <v>599.60000000000036</v>
      </c>
      <c r="G9" s="1359">
        <v>595.60000000000048</v>
      </c>
      <c r="H9" s="1359">
        <v>4</v>
      </c>
      <c r="I9" s="1359">
        <v>593.60000000000036</v>
      </c>
      <c r="J9" s="1359">
        <v>6</v>
      </c>
      <c r="K9" s="453"/>
      <c r="L9" s="1365"/>
      <c r="N9" s="1360"/>
      <c r="O9" s="1360"/>
    </row>
    <row r="10" spans="1:15" s="1366" customFormat="1" x14ac:dyDescent="0.2">
      <c r="A10" s="1362"/>
      <c r="B10" s="1363"/>
      <c r="C10" s="1367" t="s">
        <v>354</v>
      </c>
      <c r="D10" s="1300"/>
      <c r="E10" s="1364"/>
      <c r="F10" s="1359">
        <v>52026.299999998861</v>
      </c>
      <c r="G10" s="1359">
        <v>52009.299999998853</v>
      </c>
      <c r="H10" s="1359">
        <v>17</v>
      </c>
      <c r="I10" s="1359">
        <v>40734.699999999066</v>
      </c>
      <c r="J10" s="1359">
        <v>11291.600000000037</v>
      </c>
      <c r="K10" s="453"/>
      <c r="L10" s="1365"/>
      <c r="N10" s="1360"/>
      <c r="O10" s="1360"/>
    </row>
    <row r="11" spans="1:15" s="1354" customFormat="1" ht="12" customHeight="1" x14ac:dyDescent="0.2">
      <c r="A11" s="1368"/>
      <c r="B11" s="1349"/>
      <c r="C11" s="1369"/>
      <c r="D11" s="1370" t="s">
        <v>583</v>
      </c>
      <c r="E11" s="1076"/>
      <c r="F11" s="1371">
        <v>6998.3000000000147</v>
      </c>
      <c r="G11" s="1371">
        <v>6997.3000000000147</v>
      </c>
      <c r="H11" s="1371">
        <v>1</v>
      </c>
      <c r="I11" s="1371">
        <v>3858.1999999999957</v>
      </c>
      <c r="J11" s="1371">
        <v>3140.0999999999954</v>
      </c>
      <c r="K11" s="453"/>
      <c r="L11" s="1372"/>
      <c r="N11" s="1360"/>
      <c r="O11" s="1360"/>
    </row>
    <row r="12" spans="1:15" s="1354" customFormat="1" ht="12" customHeight="1" x14ac:dyDescent="0.2">
      <c r="A12" s="1368"/>
      <c r="B12" s="1349"/>
      <c r="C12" s="1369"/>
      <c r="D12" s="1370" t="s">
        <v>584</v>
      </c>
      <c r="E12" s="1076"/>
      <c r="F12" s="1371">
        <v>1045.8999999999999</v>
      </c>
      <c r="G12" s="1371">
        <v>1044.9000000000001</v>
      </c>
      <c r="H12" s="1371">
        <v>1</v>
      </c>
      <c r="I12" s="1371">
        <v>766.59999999999968</v>
      </c>
      <c r="J12" s="1371">
        <v>279.3</v>
      </c>
      <c r="K12" s="453"/>
      <c r="L12" s="1372"/>
      <c r="N12" s="1360"/>
      <c r="O12" s="1360"/>
    </row>
    <row r="13" spans="1:15" s="1354" customFormat="1" ht="12" customHeight="1" x14ac:dyDescent="0.2">
      <c r="A13" s="1368"/>
      <c r="B13" s="1349"/>
      <c r="C13" s="1369"/>
      <c r="D13" s="1370" t="s">
        <v>585</v>
      </c>
      <c r="E13" s="1076"/>
      <c r="F13" s="1371">
        <v>90.6</v>
      </c>
      <c r="G13" s="1371">
        <v>90.6</v>
      </c>
      <c r="H13" s="1371">
        <v>0</v>
      </c>
      <c r="I13" s="1371">
        <v>80.099999999999994</v>
      </c>
      <c r="J13" s="1371">
        <v>10.5</v>
      </c>
      <c r="K13" s="453"/>
      <c r="L13" s="1372"/>
      <c r="N13" s="1360"/>
      <c r="O13" s="1360"/>
    </row>
    <row r="14" spans="1:15" s="1354" customFormat="1" ht="12" customHeight="1" x14ac:dyDescent="0.2">
      <c r="A14" s="1368"/>
      <c r="B14" s="1349"/>
      <c r="C14" s="1369"/>
      <c r="D14" s="1370" t="s">
        <v>586</v>
      </c>
      <c r="E14" s="1076"/>
      <c r="F14" s="1371">
        <v>2516.8999999999978</v>
      </c>
      <c r="G14" s="1371">
        <v>2514.8999999999978</v>
      </c>
      <c r="H14" s="1371">
        <v>2</v>
      </c>
      <c r="I14" s="1371">
        <v>1596.2999999999977</v>
      </c>
      <c r="J14" s="1371">
        <v>920.6000000000007</v>
      </c>
      <c r="K14" s="453"/>
      <c r="L14" s="1372"/>
      <c r="N14" s="1360"/>
      <c r="O14" s="1360"/>
    </row>
    <row r="15" spans="1:15" s="1354" customFormat="1" ht="12" customHeight="1" x14ac:dyDescent="0.2">
      <c r="A15" s="1368"/>
      <c r="B15" s="1349"/>
      <c r="C15" s="1369"/>
      <c r="D15" s="1370" t="s">
        <v>587</v>
      </c>
      <c r="E15" s="1373"/>
      <c r="F15" s="1371">
        <v>2070.3999999999996</v>
      </c>
      <c r="G15" s="1371">
        <v>2070.3999999999996</v>
      </c>
      <c r="H15" s="1371">
        <v>0</v>
      </c>
      <c r="I15" s="1371">
        <v>668.5</v>
      </c>
      <c r="J15" s="1371">
        <v>1401.8999999999992</v>
      </c>
      <c r="K15" s="453"/>
      <c r="L15" s="1372"/>
      <c r="N15" s="1360"/>
      <c r="O15" s="1360"/>
    </row>
    <row r="16" spans="1:15" s="1354" customFormat="1" ht="12" customHeight="1" x14ac:dyDescent="0.2">
      <c r="A16" s="1368"/>
      <c r="B16" s="1349"/>
      <c r="C16" s="1369"/>
      <c r="D16" s="1370" t="s">
        <v>588</v>
      </c>
      <c r="E16" s="1076"/>
      <c r="F16" s="1371">
        <v>2191.5000000000009</v>
      </c>
      <c r="G16" s="1371">
        <v>2191.5000000000009</v>
      </c>
      <c r="H16" s="1371">
        <v>0</v>
      </c>
      <c r="I16" s="1371">
        <v>1376.4000000000012</v>
      </c>
      <c r="J16" s="1371">
        <v>815.10000000000014</v>
      </c>
      <c r="K16" s="453"/>
      <c r="L16" s="1372"/>
      <c r="N16" s="1360"/>
      <c r="O16" s="1360"/>
    </row>
    <row r="17" spans="1:15" s="1354" customFormat="1" ht="12" customHeight="1" x14ac:dyDescent="0.2">
      <c r="A17" s="1368"/>
      <c r="B17" s="1349"/>
      <c r="C17" s="1369"/>
      <c r="D17" s="1370" t="s">
        <v>589</v>
      </c>
      <c r="E17" s="1076"/>
      <c r="F17" s="1371">
        <v>3656.299999999997</v>
      </c>
      <c r="G17" s="1371">
        <v>3656.299999999997</v>
      </c>
      <c r="H17" s="1371">
        <v>0</v>
      </c>
      <c r="I17" s="1371">
        <v>3168.3999999999969</v>
      </c>
      <c r="J17" s="1371">
        <v>487.90000000000003</v>
      </c>
      <c r="K17" s="453"/>
      <c r="L17" s="1372"/>
      <c r="N17" s="1360"/>
      <c r="O17" s="1360"/>
    </row>
    <row r="18" spans="1:15" s="1354" customFormat="1" ht="12" customHeight="1" x14ac:dyDescent="0.2">
      <c r="A18" s="1368"/>
      <c r="B18" s="1349"/>
      <c r="C18" s="1369"/>
      <c r="D18" s="1370" t="s">
        <v>590</v>
      </c>
      <c r="E18" s="1374"/>
      <c r="F18" s="1371">
        <v>965.70000000000027</v>
      </c>
      <c r="G18" s="1371">
        <v>964.70000000000027</v>
      </c>
      <c r="H18" s="1371">
        <v>1</v>
      </c>
      <c r="I18" s="1371">
        <v>853.70000000000027</v>
      </c>
      <c r="J18" s="1371">
        <v>112</v>
      </c>
      <c r="K18" s="453"/>
      <c r="L18" s="1372"/>
      <c r="N18" s="1360"/>
      <c r="O18" s="1360"/>
    </row>
    <row r="19" spans="1:15" s="1354" customFormat="1" ht="12" customHeight="1" x14ac:dyDescent="0.2">
      <c r="A19" s="1368"/>
      <c r="B19" s="1349"/>
      <c r="C19" s="1369"/>
      <c r="D19" s="1370" t="s">
        <v>591</v>
      </c>
      <c r="E19" s="1375"/>
      <c r="F19" s="1371">
        <v>718.20000000000016</v>
      </c>
      <c r="G19" s="1371">
        <v>718.20000000000016</v>
      </c>
      <c r="H19" s="1371">
        <v>0</v>
      </c>
      <c r="I19" s="1371">
        <v>597.6</v>
      </c>
      <c r="J19" s="1371">
        <v>120.6</v>
      </c>
      <c r="K19" s="453"/>
      <c r="L19" s="1372"/>
      <c r="N19" s="1360"/>
      <c r="O19" s="1360"/>
    </row>
    <row r="20" spans="1:15" s="1354" customFormat="1" ht="12" customHeight="1" x14ac:dyDescent="0.2">
      <c r="A20" s="1368"/>
      <c r="B20" s="1349"/>
      <c r="C20" s="1369"/>
      <c r="D20" s="1370" t="s">
        <v>592</v>
      </c>
      <c r="E20" s="1375"/>
      <c r="F20" s="1371">
        <v>34.300000000000004</v>
      </c>
      <c r="G20" s="1371">
        <v>34.300000000000004</v>
      </c>
      <c r="H20" s="1371">
        <v>0</v>
      </c>
      <c r="I20" s="1371">
        <v>34.300000000000004</v>
      </c>
      <c r="J20" s="1371">
        <v>0</v>
      </c>
      <c r="K20" s="453"/>
      <c r="L20" s="1372"/>
      <c r="N20" s="1360"/>
      <c r="O20" s="1360"/>
    </row>
    <row r="21" spans="1:15" s="1354" customFormat="1" ht="12" customHeight="1" x14ac:dyDescent="0.2">
      <c r="A21" s="1368"/>
      <c r="B21" s="1349"/>
      <c r="C21" s="1369"/>
      <c r="D21" s="1370" t="s">
        <v>593</v>
      </c>
      <c r="E21" s="1375"/>
      <c r="F21" s="1371">
        <v>598.60000000000025</v>
      </c>
      <c r="G21" s="1371">
        <v>596.60000000000025</v>
      </c>
      <c r="H21" s="1371">
        <v>2</v>
      </c>
      <c r="I21" s="1371">
        <v>433.80000000000007</v>
      </c>
      <c r="J21" s="1371">
        <v>164.8</v>
      </c>
      <c r="K21" s="453"/>
      <c r="L21" s="1372"/>
      <c r="N21" s="1360"/>
      <c r="O21" s="1360"/>
    </row>
    <row r="22" spans="1:15" s="1354" customFormat="1" ht="12" customHeight="1" x14ac:dyDescent="0.2">
      <c r="A22" s="1368"/>
      <c r="B22" s="1349"/>
      <c r="C22" s="1369"/>
      <c r="D22" s="1370" t="s">
        <v>594</v>
      </c>
      <c r="E22" s="1375"/>
      <c r="F22" s="1371">
        <v>200.1</v>
      </c>
      <c r="G22" s="1371">
        <v>200.1</v>
      </c>
      <c r="H22" s="1371">
        <v>0</v>
      </c>
      <c r="I22" s="1371">
        <v>51.6</v>
      </c>
      <c r="J22" s="1371">
        <v>148.5</v>
      </c>
      <c r="K22" s="453"/>
      <c r="L22" s="1372"/>
      <c r="N22" s="1360"/>
      <c r="O22" s="1360"/>
    </row>
    <row r="23" spans="1:15" s="1354" customFormat="1" ht="12" customHeight="1" x14ac:dyDescent="0.2">
      <c r="A23" s="1368"/>
      <c r="B23" s="1349"/>
      <c r="C23" s="1369"/>
      <c r="D23" s="1370" t="s">
        <v>595</v>
      </c>
      <c r="E23" s="1375"/>
      <c r="F23" s="1371">
        <v>2099.0999999999967</v>
      </c>
      <c r="G23" s="1371">
        <v>2099.0999999999967</v>
      </c>
      <c r="H23" s="1371">
        <v>0</v>
      </c>
      <c r="I23" s="1371">
        <v>1773.5999999999974</v>
      </c>
      <c r="J23" s="1371">
        <v>325.5</v>
      </c>
      <c r="K23" s="453"/>
      <c r="L23" s="1372"/>
      <c r="N23" s="1360"/>
      <c r="O23" s="1360"/>
    </row>
    <row r="24" spans="1:15" s="1354" customFormat="1" ht="12" customHeight="1" x14ac:dyDescent="0.2">
      <c r="A24" s="1368"/>
      <c r="B24" s="1349"/>
      <c r="C24" s="1369"/>
      <c r="D24" s="1370" t="s">
        <v>596</v>
      </c>
      <c r="E24" s="1375"/>
      <c r="F24" s="1371">
        <v>3885.0999999999958</v>
      </c>
      <c r="G24" s="1371">
        <v>3884.0999999999958</v>
      </c>
      <c r="H24" s="1371">
        <v>1</v>
      </c>
      <c r="I24" s="1371">
        <v>3311.8999999999978</v>
      </c>
      <c r="J24" s="1371">
        <v>573.20000000000005</v>
      </c>
      <c r="K24" s="453"/>
      <c r="L24" s="1372"/>
      <c r="N24" s="1360"/>
      <c r="O24" s="1360"/>
    </row>
    <row r="25" spans="1:15" s="1354" customFormat="1" ht="12" customHeight="1" x14ac:dyDescent="0.2">
      <c r="A25" s="1368"/>
      <c r="B25" s="1349"/>
      <c r="C25" s="1369"/>
      <c r="D25" s="1370" t="s">
        <v>597</v>
      </c>
      <c r="E25" s="1375"/>
      <c r="F25" s="1371">
        <v>1031.1999999999998</v>
      </c>
      <c r="G25" s="1371">
        <v>1030.1999999999998</v>
      </c>
      <c r="H25" s="1371">
        <v>1</v>
      </c>
      <c r="I25" s="1371">
        <v>942.1</v>
      </c>
      <c r="J25" s="1371">
        <v>89.1</v>
      </c>
      <c r="K25" s="453"/>
      <c r="L25" s="1372"/>
      <c r="N25" s="1360"/>
      <c r="O25" s="1360"/>
    </row>
    <row r="26" spans="1:15" s="1354" customFormat="1" ht="12" customHeight="1" x14ac:dyDescent="0.2">
      <c r="A26" s="1368"/>
      <c r="B26" s="1349"/>
      <c r="C26" s="1369"/>
      <c r="D26" s="1370" t="s">
        <v>598</v>
      </c>
      <c r="E26" s="1375"/>
      <c r="F26" s="1371">
        <v>11081.800000000108</v>
      </c>
      <c r="G26" s="1371">
        <v>11077.80000000011</v>
      </c>
      <c r="H26" s="1371">
        <v>4</v>
      </c>
      <c r="I26" s="1371">
        <v>10352.800000000094</v>
      </c>
      <c r="J26" s="1371">
        <v>729.00000000000023</v>
      </c>
      <c r="K26" s="453"/>
      <c r="L26" s="1372"/>
      <c r="N26" s="1360"/>
      <c r="O26" s="1360"/>
    </row>
    <row r="27" spans="1:15" s="1354" customFormat="1" ht="12" customHeight="1" x14ac:dyDescent="0.2">
      <c r="A27" s="1368"/>
      <c r="B27" s="1349"/>
      <c r="C27" s="1369"/>
      <c r="D27" s="1370" t="s">
        <v>599</v>
      </c>
      <c r="E27" s="1375"/>
      <c r="F27" s="1371">
        <v>301.40000000000015</v>
      </c>
      <c r="G27" s="1371">
        <v>301.40000000000015</v>
      </c>
      <c r="H27" s="1371">
        <v>0</v>
      </c>
      <c r="I27" s="1371">
        <v>197.2</v>
      </c>
      <c r="J27" s="1371">
        <v>104.19999999999999</v>
      </c>
      <c r="K27" s="453"/>
      <c r="L27" s="1372"/>
      <c r="N27" s="1360"/>
      <c r="O27" s="1360"/>
    </row>
    <row r="28" spans="1:15" s="1354" customFormat="1" ht="12" customHeight="1" x14ac:dyDescent="0.2">
      <c r="A28" s="1368"/>
      <c r="B28" s="1349"/>
      <c r="C28" s="1369"/>
      <c r="D28" s="1370" t="s">
        <v>600</v>
      </c>
      <c r="E28" s="1375"/>
      <c r="F28" s="1371">
        <v>1466.4999999999995</v>
      </c>
      <c r="G28" s="1371">
        <v>1466.4999999999995</v>
      </c>
      <c r="H28" s="1371">
        <v>0</v>
      </c>
      <c r="I28" s="1371">
        <v>1116.2999999999997</v>
      </c>
      <c r="J28" s="1371">
        <v>350.2</v>
      </c>
      <c r="K28" s="453"/>
      <c r="L28" s="1372"/>
      <c r="N28" s="1360"/>
      <c r="O28" s="1360"/>
    </row>
    <row r="29" spans="1:15" s="1354" customFormat="1" ht="12" customHeight="1" x14ac:dyDescent="0.2">
      <c r="A29" s="1368"/>
      <c r="B29" s="1349"/>
      <c r="C29" s="1369"/>
      <c r="D29" s="1370" t="s">
        <v>601</v>
      </c>
      <c r="E29" s="1375"/>
      <c r="F29" s="1371">
        <v>2854.8999999999937</v>
      </c>
      <c r="G29" s="1371">
        <v>2854.8999999999937</v>
      </c>
      <c r="H29" s="1371">
        <v>0</v>
      </c>
      <c r="I29" s="1371">
        <v>2625.599999999994</v>
      </c>
      <c r="J29" s="1371">
        <v>229.3</v>
      </c>
      <c r="K29" s="453"/>
      <c r="L29" s="1372"/>
      <c r="N29" s="1360"/>
      <c r="O29" s="1360"/>
    </row>
    <row r="30" spans="1:15" s="1354" customFormat="1" ht="12" customHeight="1" x14ac:dyDescent="0.2">
      <c r="A30" s="1368"/>
      <c r="B30" s="1349"/>
      <c r="C30" s="1369"/>
      <c r="D30" s="1370" t="s">
        <v>602</v>
      </c>
      <c r="E30" s="1375"/>
      <c r="F30" s="1371">
        <v>2227.0999999999972</v>
      </c>
      <c r="G30" s="1371">
        <v>2225.0999999999972</v>
      </c>
      <c r="H30" s="1371">
        <v>2</v>
      </c>
      <c r="I30" s="1371">
        <v>1737.2999999999975</v>
      </c>
      <c r="J30" s="1371">
        <v>489.80000000000013</v>
      </c>
      <c r="K30" s="453"/>
      <c r="L30" s="1372"/>
      <c r="N30" s="1360"/>
      <c r="O30" s="1360"/>
    </row>
    <row r="31" spans="1:15" s="1354" customFormat="1" ht="12" customHeight="1" x14ac:dyDescent="0.2">
      <c r="A31" s="1368"/>
      <c r="B31" s="1349"/>
      <c r="C31" s="1369"/>
      <c r="D31" s="1370" t="s">
        <v>603</v>
      </c>
      <c r="E31" s="1375"/>
      <c r="F31" s="1371">
        <v>449.59999999999997</v>
      </c>
      <c r="G31" s="1371">
        <v>449.59999999999997</v>
      </c>
      <c r="H31" s="1371">
        <v>0</v>
      </c>
      <c r="I31" s="1371">
        <v>340.7000000000001</v>
      </c>
      <c r="J31" s="1371">
        <v>108.9</v>
      </c>
      <c r="K31" s="453"/>
      <c r="L31" s="1372"/>
      <c r="N31" s="1360"/>
      <c r="O31" s="1360"/>
    </row>
    <row r="32" spans="1:15" s="1354" customFormat="1" ht="12" customHeight="1" x14ac:dyDescent="0.2">
      <c r="A32" s="1368"/>
      <c r="B32" s="1349"/>
      <c r="C32" s="1369"/>
      <c r="D32" s="1370" t="s">
        <v>604</v>
      </c>
      <c r="E32" s="1375"/>
      <c r="F32" s="1371">
        <v>2989.9999999999964</v>
      </c>
      <c r="G32" s="1371">
        <v>2989.9999999999964</v>
      </c>
      <c r="H32" s="1371">
        <v>0</v>
      </c>
      <c r="I32" s="1371">
        <v>2547.7999999999975</v>
      </c>
      <c r="J32" s="1371">
        <v>442.20000000000027</v>
      </c>
      <c r="K32" s="453"/>
      <c r="L32" s="1372"/>
      <c r="N32" s="1360"/>
      <c r="O32" s="1360"/>
    </row>
    <row r="33" spans="1:15" s="1354" customFormat="1" ht="12" customHeight="1" x14ac:dyDescent="0.2">
      <c r="A33" s="1368"/>
      <c r="B33" s="1349"/>
      <c r="C33" s="1369"/>
      <c r="D33" s="1370" t="s">
        <v>605</v>
      </c>
      <c r="E33" s="1375"/>
      <c r="F33" s="1371">
        <v>791</v>
      </c>
      <c r="G33" s="1371">
        <v>791</v>
      </c>
      <c r="H33" s="1371">
        <v>0</v>
      </c>
      <c r="I33" s="1371">
        <v>632.60000000000014</v>
      </c>
      <c r="J33" s="1371">
        <v>158.4</v>
      </c>
      <c r="K33" s="453"/>
      <c r="L33" s="1372"/>
      <c r="N33" s="1360"/>
      <c r="O33" s="1360"/>
    </row>
    <row r="34" spans="1:15" s="1354" customFormat="1" ht="12" customHeight="1" x14ac:dyDescent="0.2">
      <c r="A34" s="1368"/>
      <c r="B34" s="1349"/>
      <c r="C34" s="1369"/>
      <c r="D34" s="1370" t="s">
        <v>606</v>
      </c>
      <c r="E34" s="1076"/>
      <c r="F34" s="1371">
        <v>1761.7999999999981</v>
      </c>
      <c r="G34" s="1371">
        <v>1759.7999999999981</v>
      </c>
      <c r="H34" s="1371">
        <v>2</v>
      </c>
      <c r="I34" s="1371">
        <v>1671.2999999999979</v>
      </c>
      <c r="J34" s="1371">
        <v>90.5</v>
      </c>
      <c r="K34" s="453"/>
      <c r="L34" s="1372"/>
      <c r="N34" s="1360"/>
      <c r="O34" s="1360"/>
    </row>
    <row r="35" spans="1:15" s="1366" customFormat="1" ht="11.25" customHeight="1" x14ac:dyDescent="0.2">
      <c r="A35" s="1362"/>
      <c r="B35" s="1363"/>
      <c r="C35" s="1367" t="s">
        <v>607</v>
      </c>
      <c r="D35" s="1376"/>
      <c r="E35" s="1364"/>
      <c r="F35" s="1359">
        <v>213.7</v>
      </c>
      <c r="G35" s="1359">
        <v>213.7</v>
      </c>
      <c r="H35" s="1359">
        <v>0</v>
      </c>
      <c r="I35" s="1359">
        <v>193.7</v>
      </c>
      <c r="J35" s="1359">
        <v>20</v>
      </c>
      <c r="K35" s="453"/>
      <c r="L35" s="1365"/>
      <c r="N35" s="1360"/>
      <c r="O35" s="1360"/>
    </row>
    <row r="36" spans="1:15" s="1366" customFormat="1" ht="11.25" customHeight="1" x14ac:dyDescent="0.2">
      <c r="A36" s="1362"/>
      <c r="B36" s="1363"/>
      <c r="C36" s="1367" t="s">
        <v>608</v>
      </c>
      <c r="D36" s="1377"/>
      <c r="E36" s="1364"/>
      <c r="F36" s="1359">
        <v>3042.5999999999972</v>
      </c>
      <c r="G36" s="1359">
        <v>3039.5999999999972</v>
      </c>
      <c r="H36" s="1359">
        <v>3</v>
      </c>
      <c r="I36" s="1359">
        <v>2815.6999999999975</v>
      </c>
      <c r="J36" s="1359">
        <v>226.9</v>
      </c>
      <c r="K36" s="453"/>
      <c r="L36" s="1365"/>
      <c r="N36" s="1360"/>
      <c r="O36" s="1360"/>
    </row>
    <row r="37" spans="1:15" s="1366" customFormat="1" ht="11.25" customHeight="1" x14ac:dyDescent="0.2">
      <c r="A37" s="1362"/>
      <c r="B37" s="1363"/>
      <c r="C37" s="1367" t="s">
        <v>356</v>
      </c>
      <c r="D37" s="1376"/>
      <c r="E37" s="1378"/>
      <c r="F37" s="1359">
        <v>28587.199999999502</v>
      </c>
      <c r="G37" s="1359">
        <v>28539.199999999506</v>
      </c>
      <c r="H37" s="1359">
        <v>48</v>
      </c>
      <c r="I37" s="1359">
        <v>27955.999999999545</v>
      </c>
      <c r="J37" s="1359">
        <v>631.20000000000027</v>
      </c>
      <c r="K37" s="453"/>
      <c r="L37" s="1365"/>
      <c r="N37" s="1360"/>
      <c r="O37" s="1360"/>
    </row>
    <row r="38" spans="1:15" s="1366" customFormat="1" ht="11.25" customHeight="1" x14ac:dyDescent="0.2">
      <c r="A38" s="1362"/>
      <c r="B38" s="1363"/>
      <c r="C38" s="1367" t="s">
        <v>609</v>
      </c>
      <c r="D38" s="1376"/>
      <c r="E38" s="1379"/>
      <c r="F38" s="1359">
        <v>29828.299999999632</v>
      </c>
      <c r="G38" s="1359">
        <v>29815.299999999632</v>
      </c>
      <c r="H38" s="1359">
        <v>13</v>
      </c>
      <c r="I38" s="1359">
        <v>20120.599999999897</v>
      </c>
      <c r="J38" s="1359">
        <v>9707.7000000000317</v>
      </c>
      <c r="K38" s="453"/>
      <c r="L38" s="1365"/>
      <c r="N38" s="1360"/>
      <c r="O38" s="1360"/>
    </row>
    <row r="39" spans="1:15" s="1366" customFormat="1" ht="11.25" customHeight="1" x14ac:dyDescent="0.2">
      <c r="A39" s="1362"/>
      <c r="B39" s="1363"/>
      <c r="C39" s="1367" t="s">
        <v>358</v>
      </c>
      <c r="D39" s="1376"/>
      <c r="E39" s="1364"/>
      <c r="F39" s="1359">
        <v>12636.200000000088</v>
      </c>
      <c r="G39" s="1359">
        <v>12616.200000000088</v>
      </c>
      <c r="H39" s="1359">
        <v>20</v>
      </c>
      <c r="I39" s="1359">
        <v>10981.800000000065</v>
      </c>
      <c r="J39" s="1359">
        <v>1654.399999999993</v>
      </c>
      <c r="K39" s="453"/>
      <c r="L39" s="1365"/>
      <c r="N39" s="1360"/>
      <c r="O39" s="1360"/>
    </row>
    <row r="40" spans="1:15" s="1366" customFormat="1" ht="11.25" customHeight="1" x14ac:dyDescent="0.2">
      <c r="A40" s="1362"/>
      <c r="B40" s="1363"/>
      <c r="C40" s="1367" t="s">
        <v>359</v>
      </c>
      <c r="D40" s="1377"/>
      <c r="E40" s="1364"/>
      <c r="F40" s="1359">
        <v>13932.799999999976</v>
      </c>
      <c r="G40" s="1359">
        <v>13928.799999999976</v>
      </c>
      <c r="H40" s="1359">
        <v>4</v>
      </c>
      <c r="I40" s="1359">
        <v>6291.0999999999967</v>
      </c>
      <c r="J40" s="1359">
        <v>7641.6999999999962</v>
      </c>
      <c r="K40" s="453"/>
      <c r="L40" s="1365"/>
      <c r="N40" s="1360"/>
      <c r="O40" s="1360"/>
    </row>
    <row r="41" spans="1:15" s="1366" customFormat="1" ht="11.25" customHeight="1" x14ac:dyDescent="0.2">
      <c r="A41" s="1362"/>
      <c r="B41" s="1363"/>
      <c r="C41" s="1367" t="s">
        <v>489</v>
      </c>
      <c r="D41" s="1377"/>
      <c r="E41" s="1364"/>
      <c r="F41" s="1359">
        <v>840.4</v>
      </c>
      <c r="G41" s="1359">
        <v>840.4</v>
      </c>
      <c r="H41" s="1359">
        <v>0</v>
      </c>
      <c r="I41" s="1359">
        <v>634.70000000000005</v>
      </c>
      <c r="J41" s="1359">
        <v>205.70000000000002</v>
      </c>
      <c r="K41" s="453"/>
      <c r="L41" s="1365"/>
      <c r="N41" s="1360"/>
      <c r="O41" s="1360"/>
    </row>
    <row r="42" spans="1:15" s="1366" customFormat="1" ht="11.25" customHeight="1" x14ac:dyDescent="0.2">
      <c r="A42" s="1362"/>
      <c r="B42" s="1363"/>
      <c r="C42" s="1367" t="s">
        <v>360</v>
      </c>
      <c r="D42" s="1376"/>
      <c r="E42" s="1364"/>
      <c r="F42" s="1359">
        <v>649.00000000000011</v>
      </c>
      <c r="G42" s="1359">
        <v>649.00000000000011</v>
      </c>
      <c r="H42" s="1359">
        <v>0</v>
      </c>
      <c r="I42" s="1359">
        <v>361.40000000000015</v>
      </c>
      <c r="J42" s="1359">
        <v>287.60000000000008</v>
      </c>
      <c r="K42" s="453"/>
      <c r="L42" s="1365"/>
      <c r="N42" s="1360"/>
      <c r="O42" s="1360"/>
    </row>
    <row r="43" spans="1:15" s="1366" customFormat="1" ht="11.25" customHeight="1" x14ac:dyDescent="0.2">
      <c r="A43" s="1362"/>
      <c r="B43" s="1363"/>
      <c r="C43" s="1367" t="s">
        <v>361</v>
      </c>
      <c r="D43" s="1380"/>
      <c r="E43" s="1378"/>
      <c r="F43" s="1359">
        <v>789.90000000000009</v>
      </c>
      <c r="G43" s="1359">
        <v>789.90000000000009</v>
      </c>
      <c r="H43" s="1359">
        <v>0</v>
      </c>
      <c r="I43" s="1359">
        <v>475.7000000000001</v>
      </c>
      <c r="J43" s="1359">
        <v>314.20000000000005</v>
      </c>
      <c r="K43" s="453"/>
      <c r="L43" s="1365"/>
      <c r="N43" s="1360"/>
      <c r="O43" s="1360"/>
    </row>
    <row r="44" spans="1:15" s="1366" customFormat="1" ht="11.25" customHeight="1" x14ac:dyDescent="0.2">
      <c r="A44" s="1362"/>
      <c r="B44" s="1363"/>
      <c r="C44" s="1367" t="s">
        <v>610</v>
      </c>
      <c r="D44" s="1380"/>
      <c r="E44" s="1379"/>
      <c r="F44" s="1359">
        <v>2692.6999999999994</v>
      </c>
      <c r="G44" s="1359">
        <v>2691.6999999999994</v>
      </c>
      <c r="H44" s="1359">
        <v>1</v>
      </c>
      <c r="I44" s="1359">
        <v>1834.8999999999976</v>
      </c>
      <c r="J44" s="1359">
        <v>857.8000000000003</v>
      </c>
      <c r="K44" s="453"/>
      <c r="L44" s="1365"/>
      <c r="N44" s="1360"/>
      <c r="O44" s="1360"/>
    </row>
    <row r="45" spans="1:15" s="1366" customFormat="1" ht="11.25" customHeight="1" x14ac:dyDescent="0.2">
      <c r="A45" s="1362"/>
      <c r="B45" s="1363"/>
      <c r="C45" s="1367" t="s">
        <v>611</v>
      </c>
      <c r="D45" s="1380"/>
      <c r="E45" s="1379"/>
      <c r="F45" s="1359">
        <v>16381.700000000101</v>
      </c>
      <c r="G45" s="1359">
        <v>16371.700000000101</v>
      </c>
      <c r="H45" s="1359">
        <v>10</v>
      </c>
      <c r="I45" s="1359">
        <v>10526.800000000063</v>
      </c>
      <c r="J45" s="1359">
        <v>5854.9000000000033</v>
      </c>
      <c r="K45" s="453"/>
      <c r="L45" s="1365"/>
      <c r="N45" s="1360"/>
      <c r="O45" s="1360"/>
    </row>
    <row r="46" spans="1:15" s="1366" customFormat="1" ht="11.25" customHeight="1" x14ac:dyDescent="0.2">
      <c r="A46" s="1362"/>
      <c r="B46" s="1363"/>
      <c r="C46" s="1367" t="s">
        <v>612</v>
      </c>
      <c r="D46" s="1380"/>
      <c r="E46" s="1364"/>
      <c r="F46" s="1359">
        <v>10441.30000000003</v>
      </c>
      <c r="G46" s="1359">
        <v>10432.30000000003</v>
      </c>
      <c r="H46" s="1359">
        <v>9</v>
      </c>
      <c r="I46" s="1359">
        <v>6883.7000000000207</v>
      </c>
      <c r="J46" s="1359">
        <v>3557.6000000000004</v>
      </c>
      <c r="K46" s="453"/>
      <c r="L46" s="1365"/>
      <c r="N46" s="1360"/>
      <c r="O46" s="1360"/>
    </row>
    <row r="47" spans="1:15" s="1366" customFormat="1" ht="11.25" customHeight="1" x14ac:dyDescent="0.2">
      <c r="A47" s="1362"/>
      <c r="B47" s="1363"/>
      <c r="C47" s="1367" t="s">
        <v>362</v>
      </c>
      <c r="D47" s="1380"/>
      <c r="E47" s="1364"/>
      <c r="F47" s="1359">
        <v>2912.599999999999</v>
      </c>
      <c r="G47" s="1359">
        <v>2912.599999999999</v>
      </c>
      <c r="H47" s="1359">
        <v>0</v>
      </c>
      <c r="I47" s="1359">
        <v>848.50000000000057</v>
      </c>
      <c r="J47" s="1359">
        <v>2064.0999999999985</v>
      </c>
      <c r="K47" s="453"/>
      <c r="L47" s="1365"/>
      <c r="N47" s="1360"/>
      <c r="O47" s="1360"/>
    </row>
    <row r="48" spans="1:15" s="1366" customFormat="1" ht="11.25" customHeight="1" x14ac:dyDescent="0.2">
      <c r="A48" s="1362"/>
      <c r="B48" s="1363"/>
      <c r="C48" s="1367" t="s">
        <v>613</v>
      </c>
      <c r="D48" s="1380"/>
      <c r="E48" s="1364"/>
      <c r="F48" s="1359">
        <v>17706.499999999884</v>
      </c>
      <c r="G48" s="1359">
        <v>17706.499999999884</v>
      </c>
      <c r="H48" s="1359">
        <v>0</v>
      </c>
      <c r="I48" s="1359">
        <v>2841.3</v>
      </c>
      <c r="J48" s="1359">
        <v>14865.199999999946</v>
      </c>
      <c r="K48" s="453"/>
      <c r="L48" s="1365"/>
      <c r="N48" s="1360"/>
      <c r="O48" s="1360"/>
    </row>
    <row r="49" spans="1:15" s="1366" customFormat="1" ht="11.25" customHeight="1" x14ac:dyDescent="0.2">
      <c r="A49" s="1362"/>
      <c r="B49" s="1363"/>
      <c r="C49" s="1367" t="s">
        <v>614</v>
      </c>
      <c r="D49" s="1380"/>
      <c r="E49" s="1364"/>
      <c r="F49" s="1359">
        <v>1808.5999999999972</v>
      </c>
      <c r="G49" s="1359">
        <v>1808.5999999999972</v>
      </c>
      <c r="H49" s="1359">
        <v>0</v>
      </c>
      <c r="I49" s="1359">
        <v>1475.2999999999986</v>
      </c>
      <c r="J49" s="1359">
        <v>333.30000000000007</v>
      </c>
      <c r="K49" s="453"/>
      <c r="L49" s="1365"/>
      <c r="N49" s="1360"/>
      <c r="O49" s="1360"/>
    </row>
    <row r="50" spans="1:15" s="1366" customFormat="1" ht="11.25" customHeight="1" x14ac:dyDescent="0.2">
      <c r="A50" s="1362"/>
      <c r="B50" s="1363"/>
      <c r="C50" s="1367" t="s">
        <v>364</v>
      </c>
      <c r="D50" s="1380"/>
      <c r="E50" s="1364"/>
      <c r="F50" s="1359">
        <v>2794.8999999999974</v>
      </c>
      <c r="G50" s="1359">
        <v>2794.8999999999974</v>
      </c>
      <c r="H50" s="1359">
        <v>0</v>
      </c>
      <c r="I50" s="1359">
        <v>1003.5000000000001</v>
      </c>
      <c r="J50" s="1359">
        <v>1791.3999999999985</v>
      </c>
      <c r="K50" s="453"/>
      <c r="L50" s="1365"/>
      <c r="N50" s="1360"/>
      <c r="O50" s="1360"/>
    </row>
    <row r="51" spans="1:15" s="1366" customFormat="1" ht="11.25" customHeight="1" x14ac:dyDescent="0.2">
      <c r="A51" s="1362"/>
      <c r="B51" s="1363"/>
      <c r="C51" s="1367" t="s">
        <v>615</v>
      </c>
      <c r="D51" s="1380"/>
      <c r="E51" s="1364"/>
      <c r="F51" s="1359">
        <v>1122.0999999999999</v>
      </c>
      <c r="G51" s="1359">
        <v>1122.0999999999999</v>
      </c>
      <c r="H51" s="1359">
        <v>0</v>
      </c>
      <c r="I51" s="1359">
        <v>74.2</v>
      </c>
      <c r="J51" s="1359">
        <v>1047.9000000000001</v>
      </c>
      <c r="K51" s="453"/>
      <c r="L51" s="1365"/>
      <c r="N51" s="1360"/>
      <c r="O51" s="1360"/>
    </row>
    <row r="52" spans="1:15" s="1366" customFormat="1" ht="11.25" customHeight="1" x14ac:dyDescent="0.2">
      <c r="A52" s="1362"/>
      <c r="B52" s="1363"/>
      <c r="C52" s="1367" t="s">
        <v>616</v>
      </c>
      <c r="D52" s="1380"/>
      <c r="E52" s="1364"/>
      <c r="F52" s="1359">
        <v>13.4</v>
      </c>
      <c r="G52" s="1359">
        <v>13.4</v>
      </c>
      <c r="H52" s="1359">
        <v>0</v>
      </c>
      <c r="I52" s="1359">
        <v>7</v>
      </c>
      <c r="J52" s="1359">
        <v>6.4</v>
      </c>
      <c r="K52" s="453"/>
      <c r="L52" s="1365"/>
      <c r="N52" s="1360"/>
      <c r="O52" s="1360"/>
    </row>
    <row r="53" spans="1:15" s="1366" customFormat="1" ht="11.25" customHeight="1" x14ac:dyDescent="0.2">
      <c r="A53" s="1362"/>
      <c r="B53" s="1363"/>
      <c r="C53" s="1367" t="s">
        <v>617</v>
      </c>
      <c r="D53" s="1380"/>
      <c r="E53" s="1364"/>
      <c r="F53" s="1359">
        <v>719.90000000000009</v>
      </c>
      <c r="G53" s="1359">
        <v>719.90000000000009</v>
      </c>
      <c r="H53" s="1359">
        <v>0</v>
      </c>
      <c r="I53" s="1359">
        <v>630.20000000000027</v>
      </c>
      <c r="J53" s="1359">
        <v>89.7</v>
      </c>
      <c r="K53" s="453"/>
      <c r="L53" s="1365"/>
      <c r="N53" s="1360"/>
      <c r="O53" s="1360"/>
    </row>
    <row r="54" spans="1:15" s="1387" customFormat="1" ht="13.5" customHeight="1" thickBot="1" x14ac:dyDescent="0.25">
      <c r="A54" s="1381"/>
      <c r="B54" s="1381"/>
      <c r="C54" s="1382"/>
      <c r="D54" s="1383"/>
      <c r="E54" s="1375"/>
      <c r="F54" s="1384"/>
      <c r="G54" s="1384"/>
      <c r="H54" s="1384"/>
      <c r="I54" s="1385"/>
      <c r="J54" s="1386"/>
      <c r="K54" s="453"/>
      <c r="L54" s="1386"/>
      <c r="N54" s="1388"/>
      <c r="O54" s="1388"/>
    </row>
    <row r="55" spans="1:15" s="137" customFormat="1" ht="13.5" thickBot="1" x14ac:dyDescent="0.25">
      <c r="A55" s="135"/>
      <c r="B55" s="136"/>
      <c r="C55" s="1623" t="s">
        <v>618</v>
      </c>
      <c r="D55" s="1624"/>
      <c r="E55" s="1624"/>
      <c r="F55" s="1624"/>
      <c r="G55" s="1624"/>
      <c r="H55" s="1624"/>
      <c r="I55" s="1624"/>
      <c r="J55" s="1625"/>
      <c r="K55" s="453"/>
      <c r="L55" s="1347"/>
      <c r="M55" s="1389"/>
      <c r="N55" s="1390"/>
      <c r="O55" s="1390"/>
    </row>
    <row r="56" spans="1:15" s="1387" customFormat="1" ht="3.75" customHeight="1" x14ac:dyDescent="0.2">
      <c r="A56" s="1381"/>
      <c r="B56" s="1381"/>
      <c r="C56" s="1382"/>
      <c r="D56" s="1391"/>
      <c r="E56" s="1392"/>
      <c r="F56" s="1392"/>
      <c r="G56" s="1392"/>
      <c r="H56" s="1392"/>
      <c r="I56" s="1393"/>
      <c r="J56" s="1394"/>
      <c r="K56" s="453"/>
      <c r="L56" s="1386"/>
      <c r="N56" s="1388"/>
      <c r="O56" s="1388"/>
    </row>
    <row r="57" spans="1:15" s="1387" customFormat="1" ht="26.25" customHeight="1" x14ac:dyDescent="0.2">
      <c r="A57" s="1381"/>
      <c r="B57" s="1381"/>
      <c r="C57" s="1626">
        <f>+C6</f>
        <v>2015</v>
      </c>
      <c r="D57" s="1627"/>
      <c r="E57" s="1395"/>
      <c r="F57" s="1356" t="s">
        <v>68</v>
      </c>
      <c r="G57" s="1628" t="s">
        <v>581</v>
      </c>
      <c r="H57" s="1628"/>
      <c r="I57" s="1628" t="s">
        <v>491</v>
      </c>
      <c r="J57" s="1628"/>
      <c r="K57" s="453"/>
      <c r="L57" s="1386"/>
      <c r="N57" s="1388"/>
      <c r="O57" s="1388"/>
    </row>
    <row r="58" spans="1:15" s="1387" customFormat="1" ht="16.5" customHeight="1" x14ac:dyDescent="0.2">
      <c r="A58" s="1381"/>
      <c r="B58" s="1381"/>
      <c r="C58" s="1382"/>
      <c r="D58" s="1297" t="s">
        <v>68</v>
      </c>
      <c r="E58" s="1396"/>
      <c r="F58" s="1359">
        <v>208456.70000001372</v>
      </c>
      <c r="G58" s="1619">
        <v>208295.70000001372</v>
      </c>
      <c r="H58" s="1619">
        <v>161</v>
      </c>
      <c r="I58" s="1620">
        <v>161</v>
      </c>
      <c r="J58" s="1620">
        <v>64121.799999999719</v>
      </c>
      <c r="K58" s="453"/>
      <c r="L58" s="1386"/>
      <c r="N58" s="1388"/>
      <c r="O58" s="1388"/>
    </row>
    <row r="59" spans="1:15" s="1388" customFormat="1" ht="12" customHeight="1" x14ac:dyDescent="0.2">
      <c r="A59" s="1397"/>
      <c r="B59" s="1397"/>
      <c r="C59" s="1398"/>
      <c r="D59" s="1399" t="s">
        <v>619</v>
      </c>
      <c r="E59" s="1375"/>
      <c r="F59" s="1371">
        <v>172.3</v>
      </c>
      <c r="G59" s="1617">
        <v>172.3</v>
      </c>
      <c r="H59" s="1617">
        <v>0</v>
      </c>
      <c r="I59" s="1618">
        <v>0</v>
      </c>
      <c r="J59" s="1618">
        <v>44.5</v>
      </c>
      <c r="K59" s="1400"/>
      <c r="L59" s="1401"/>
    </row>
    <row r="60" spans="1:15" s="1388" customFormat="1" ht="12" customHeight="1" x14ac:dyDescent="0.2">
      <c r="A60" s="1397"/>
      <c r="B60" s="1397"/>
      <c r="C60" s="1398"/>
      <c r="D60" s="1402" t="s">
        <v>620</v>
      </c>
      <c r="E60" s="1375"/>
      <c r="F60" s="1371">
        <v>18141.900000000052</v>
      </c>
      <c r="G60" s="1617">
        <v>18135.900000000052</v>
      </c>
      <c r="H60" s="1617">
        <v>6</v>
      </c>
      <c r="I60" s="1618">
        <v>6</v>
      </c>
      <c r="J60" s="1618">
        <v>4990.5</v>
      </c>
      <c r="K60" s="1400"/>
      <c r="L60" s="1401"/>
    </row>
    <row r="61" spans="1:15" s="1388" customFormat="1" ht="12" customHeight="1" x14ac:dyDescent="0.2">
      <c r="A61" s="1397"/>
      <c r="B61" s="1397"/>
      <c r="C61" s="1398"/>
      <c r="D61" s="1402" t="s">
        <v>621</v>
      </c>
      <c r="E61" s="1375"/>
      <c r="F61" s="1371">
        <v>45347.499999999571</v>
      </c>
      <c r="G61" s="1617">
        <v>45320.499999999571</v>
      </c>
      <c r="H61" s="1617">
        <v>27</v>
      </c>
      <c r="I61" s="1618">
        <v>27</v>
      </c>
      <c r="J61" s="1618">
        <v>13503.499999999985</v>
      </c>
      <c r="K61" s="1400"/>
      <c r="L61" s="1401"/>
    </row>
    <row r="62" spans="1:15" s="1388" customFormat="1" ht="12" customHeight="1" x14ac:dyDescent="0.2">
      <c r="A62" s="1397"/>
      <c r="B62" s="1397"/>
      <c r="C62" s="1398"/>
      <c r="D62" s="1403" t="s">
        <v>622</v>
      </c>
      <c r="E62" s="1375"/>
      <c r="F62" s="1371">
        <v>58131.999999998814</v>
      </c>
      <c r="G62" s="1617">
        <v>58097.999999998821</v>
      </c>
      <c r="H62" s="1617">
        <v>34</v>
      </c>
      <c r="I62" s="1618">
        <v>34</v>
      </c>
      <c r="J62" s="1618">
        <v>17223.199999999983</v>
      </c>
      <c r="K62" s="1400"/>
      <c r="L62" s="1401"/>
    </row>
    <row r="63" spans="1:15" s="1388" customFormat="1" ht="12" customHeight="1" x14ac:dyDescent="0.2">
      <c r="A63" s="1397"/>
      <c r="B63" s="1397"/>
      <c r="C63" s="1398"/>
      <c r="D63" s="1399" t="s">
        <v>623</v>
      </c>
      <c r="E63" s="1375"/>
      <c r="F63" s="1371">
        <v>51538.199999999153</v>
      </c>
      <c r="G63" s="1617">
        <v>51480.199999999146</v>
      </c>
      <c r="H63" s="1617">
        <v>58</v>
      </c>
      <c r="I63" s="1618">
        <v>58</v>
      </c>
      <c r="J63" s="1618">
        <v>16748.600000000002</v>
      </c>
      <c r="K63" s="1400"/>
      <c r="L63" s="1401"/>
    </row>
    <row r="64" spans="1:15" s="1388" customFormat="1" ht="12" customHeight="1" x14ac:dyDescent="0.2">
      <c r="A64" s="1397"/>
      <c r="B64" s="1397"/>
      <c r="C64" s="1398"/>
      <c r="D64" s="1402" t="s">
        <v>624</v>
      </c>
      <c r="E64" s="1404"/>
      <c r="F64" s="1371">
        <v>27311.299999999675</v>
      </c>
      <c r="G64" s="1617">
        <v>27281.299999999675</v>
      </c>
      <c r="H64" s="1617">
        <v>30</v>
      </c>
      <c r="I64" s="1618">
        <v>30</v>
      </c>
      <c r="J64" s="1618">
        <v>9244.5000000000164</v>
      </c>
      <c r="K64" s="1400"/>
      <c r="L64" s="1401"/>
    </row>
    <row r="65" spans="1:12" s="1388" customFormat="1" ht="12" customHeight="1" x14ac:dyDescent="0.2">
      <c r="A65" s="1397"/>
      <c r="B65" s="1397"/>
      <c r="C65" s="1398"/>
      <c r="D65" s="1402" t="s">
        <v>625</v>
      </c>
      <c r="E65" s="1404"/>
      <c r="F65" s="1371">
        <v>2626.899999999996</v>
      </c>
      <c r="G65" s="1617">
        <v>2623.899999999996</v>
      </c>
      <c r="H65" s="1617">
        <v>3</v>
      </c>
      <c r="I65" s="1618">
        <v>3</v>
      </c>
      <c r="J65" s="1618">
        <v>773.20000000000039</v>
      </c>
      <c r="K65" s="1400"/>
      <c r="L65" s="1401"/>
    </row>
    <row r="66" spans="1:12" s="1388" customFormat="1" ht="12" customHeight="1" x14ac:dyDescent="0.2">
      <c r="A66" s="1397"/>
      <c r="B66" s="1397"/>
      <c r="C66" s="1398"/>
      <c r="D66" s="1402" t="s">
        <v>499</v>
      </c>
      <c r="E66" s="1404"/>
      <c r="F66" s="1371">
        <v>5186.6000000000085</v>
      </c>
      <c r="G66" s="1617">
        <v>5183.6000000000085</v>
      </c>
      <c r="H66" s="1617">
        <v>3</v>
      </c>
      <c r="I66" s="1618">
        <v>3</v>
      </c>
      <c r="J66" s="1618">
        <v>1593.799999999999</v>
      </c>
      <c r="K66" s="1400"/>
      <c r="L66" s="1401"/>
    </row>
    <row r="67" spans="1:12" x14ac:dyDescent="0.2">
      <c r="A67" s="133"/>
      <c r="B67" s="154"/>
      <c r="C67" s="1092" t="s">
        <v>626</v>
      </c>
      <c r="D67" s="147"/>
      <c r="E67" s="1405"/>
      <c r="F67" s="1616" t="s">
        <v>459</v>
      </c>
      <c r="G67" s="1616"/>
      <c r="H67" s="1406" t="s">
        <v>627</v>
      </c>
      <c r="I67" s="1407"/>
      <c r="J67" s="1408"/>
      <c r="K67" s="453"/>
      <c r="L67" s="1409"/>
    </row>
    <row r="68" spans="1:12" x14ac:dyDescent="0.2">
      <c r="A68" s="131"/>
      <c r="B68" s="133"/>
      <c r="C68" s="133"/>
      <c r="D68" s="133"/>
      <c r="E68" s="133"/>
      <c r="F68" s="133"/>
      <c r="G68" s="133"/>
      <c r="H68" s="133"/>
      <c r="I68" s="1582"/>
      <c r="J68" s="1582"/>
      <c r="K68" s="256">
        <v>17</v>
      </c>
      <c r="L68" s="1410"/>
    </row>
    <row r="69" spans="1:12" x14ac:dyDescent="0.2">
      <c r="G69" s="1411"/>
    </row>
  </sheetData>
  <mergeCells count="32">
    <mergeCell ref="B1:F1"/>
    <mergeCell ref="B2:D2"/>
    <mergeCell ref="E2:F2"/>
    <mergeCell ref="H2:I2"/>
    <mergeCell ref="C6:D6"/>
    <mergeCell ref="C7:D7"/>
    <mergeCell ref="C8:D8"/>
    <mergeCell ref="C55:J55"/>
    <mergeCell ref="C4:J4"/>
    <mergeCell ref="C57:D57"/>
    <mergeCell ref="G57:H57"/>
    <mergeCell ref="I57:J57"/>
    <mergeCell ref="G58:H58"/>
    <mergeCell ref="I58:J58"/>
    <mergeCell ref="G59:H59"/>
    <mergeCell ref="I59:J59"/>
    <mergeCell ref="G60:H60"/>
    <mergeCell ref="I60:J60"/>
    <mergeCell ref="G61:H61"/>
    <mergeCell ref="I61:J61"/>
    <mergeCell ref="G62:H62"/>
    <mergeCell ref="I62:J62"/>
    <mergeCell ref="G63:H63"/>
    <mergeCell ref="I63:J63"/>
    <mergeCell ref="F67:G67"/>
    <mergeCell ref="I68:J68"/>
    <mergeCell ref="G64:H64"/>
    <mergeCell ref="I64:J64"/>
    <mergeCell ref="G65:H65"/>
    <mergeCell ref="I65:J65"/>
    <mergeCell ref="G66:H66"/>
    <mergeCell ref="I66:J66"/>
  </mergeCells>
  <conditionalFormatting sqref="F58:J66 F7:J53">
    <cfRule type="cellIs" dxfId="11" priority="1" operator="equal">
      <formula>0</formula>
    </cfRule>
  </conditionalFormatting>
  <hyperlinks>
    <hyperlink ref="H67" r:id="rId1" xr:uid="{00000000-0004-0000-0E00-000000000000}"/>
  </hyperlinks>
  <printOptions horizontalCentered="1"/>
  <pageMargins left="0.19685039370078741" right="0.19685039370078741" top="0.19685039370078741" bottom="0.19685039370078741" header="0" footer="0"/>
  <pageSetup paperSize="9" orientation="portrait" verticalDpi="1200" r:id="rId2"/>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6">
    <tabColor theme="3"/>
  </sheetPr>
  <dimension ref="A1:AO69"/>
  <sheetViews>
    <sheetView zoomScaleNormal="100" workbookViewId="0"/>
  </sheetViews>
  <sheetFormatPr defaultRowHeight="12.75" x14ac:dyDescent="0.2"/>
  <cols>
    <col min="1" max="1" width="1" style="409" customWidth="1"/>
    <col min="2" max="2" width="2.5703125" style="409" customWidth="1"/>
    <col min="3" max="3" width="2" style="409" customWidth="1"/>
    <col min="4" max="4" width="13.28515625" style="409" customWidth="1"/>
    <col min="5" max="5" width="6.28515625" style="409" customWidth="1"/>
    <col min="6" max="8" width="7.140625" style="409" customWidth="1"/>
    <col min="9" max="9" width="6.42578125" style="409" customWidth="1"/>
    <col min="10" max="10" width="6.5703125" style="409" customWidth="1"/>
    <col min="11" max="11" width="7.28515625" style="409" customWidth="1"/>
    <col min="12" max="12" width="28.42578125" style="409" customWidth="1"/>
    <col min="13" max="13" width="2.5703125" style="409" customWidth="1"/>
    <col min="14" max="14" width="1" style="409" customWidth="1"/>
    <col min="15" max="29" width="9.140625" style="409"/>
    <col min="30" max="30" width="15.140625" style="409" customWidth="1"/>
    <col min="31" max="34" width="6.42578125" style="409" customWidth="1"/>
    <col min="35" max="36" width="2.140625" style="409" customWidth="1"/>
    <col min="37" max="38" width="6.42578125" style="409" customWidth="1"/>
    <col min="39" max="39" width="15.140625" style="409" customWidth="1"/>
    <col min="40" max="41" width="6.42578125" style="409" customWidth="1"/>
    <col min="42" max="16384" width="9.140625" style="409"/>
  </cols>
  <sheetData>
    <row r="1" spans="1:41" ht="13.5" customHeight="1" x14ac:dyDescent="0.2">
      <c r="A1" s="404"/>
      <c r="B1" s="408"/>
      <c r="C1" s="408"/>
      <c r="D1" s="408"/>
      <c r="E1" s="408"/>
      <c r="F1" s="405"/>
      <c r="G1" s="405"/>
      <c r="H1" s="405"/>
      <c r="I1" s="405"/>
      <c r="J1" s="405"/>
      <c r="K1" s="405"/>
      <c r="L1" s="1633" t="s">
        <v>330</v>
      </c>
      <c r="M1" s="1633"/>
      <c r="N1" s="404"/>
    </row>
    <row r="2" spans="1:41" ht="6" customHeight="1" x14ac:dyDescent="0.2">
      <c r="A2" s="404"/>
      <c r="B2" s="1634"/>
      <c r="C2" s="1635"/>
      <c r="D2" s="1635"/>
      <c r="E2" s="524"/>
      <c r="F2" s="524"/>
      <c r="G2" s="524"/>
      <c r="H2" s="524"/>
      <c r="I2" s="524"/>
      <c r="J2" s="524"/>
      <c r="K2" s="524"/>
      <c r="L2" s="455"/>
      <c r="M2" s="414"/>
      <c r="N2" s="404"/>
      <c r="O2" s="467"/>
      <c r="P2" s="467"/>
      <c r="Q2" s="467"/>
      <c r="R2" s="467"/>
      <c r="S2" s="467"/>
      <c r="T2" s="467"/>
      <c r="U2" s="467"/>
      <c r="V2" s="467"/>
      <c r="W2" s="467"/>
      <c r="X2" s="467"/>
      <c r="Y2" s="467"/>
      <c r="Z2" s="467"/>
      <c r="AA2" s="467"/>
      <c r="AB2" s="467"/>
      <c r="AC2" s="467"/>
      <c r="AD2" s="467"/>
      <c r="AE2" s="467"/>
      <c r="AF2" s="467"/>
      <c r="AG2" s="467"/>
      <c r="AH2" s="467"/>
      <c r="AI2" s="467"/>
      <c r="AJ2" s="467"/>
      <c r="AK2" s="467"/>
      <c r="AL2" s="467"/>
      <c r="AM2" s="467"/>
      <c r="AN2" s="467"/>
      <c r="AO2" s="467"/>
    </row>
    <row r="3" spans="1:41" ht="11.25" customHeight="1" thickBot="1" x14ac:dyDescent="0.25">
      <c r="A3" s="404"/>
      <c r="B3" s="468"/>
      <c r="C3" s="414"/>
      <c r="D3" s="414"/>
      <c r="E3" s="414"/>
      <c r="F3" s="414"/>
      <c r="G3" s="414"/>
      <c r="H3" s="414"/>
      <c r="I3" s="414"/>
      <c r="J3" s="414"/>
      <c r="K3" s="414"/>
      <c r="L3" s="574" t="s">
        <v>73</v>
      </c>
      <c r="M3" s="414"/>
      <c r="N3" s="404"/>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c r="AN3" s="467"/>
      <c r="AO3" s="467"/>
    </row>
    <row r="4" spans="1:41" s="418" customFormat="1" ht="13.5" customHeight="1" thickBot="1" x14ac:dyDescent="0.25">
      <c r="A4" s="416"/>
      <c r="B4" s="569"/>
      <c r="C4" s="1636" t="s">
        <v>132</v>
      </c>
      <c r="D4" s="1637"/>
      <c r="E4" s="1637"/>
      <c r="F4" s="1637"/>
      <c r="G4" s="1637"/>
      <c r="H4" s="1637"/>
      <c r="I4" s="1637"/>
      <c r="J4" s="1637"/>
      <c r="K4" s="1637"/>
      <c r="L4" s="1638"/>
      <c r="M4" s="414"/>
      <c r="N4" s="416"/>
      <c r="O4" s="624"/>
      <c r="P4" s="624"/>
      <c r="Q4" s="624"/>
      <c r="R4" s="624"/>
      <c r="S4" s="624"/>
      <c r="T4" s="624"/>
      <c r="U4" s="624"/>
      <c r="V4" s="624"/>
      <c r="W4" s="624"/>
      <c r="X4" s="624"/>
      <c r="Y4" s="624"/>
      <c r="Z4" s="624"/>
      <c r="AA4" s="624"/>
      <c r="AB4" s="624"/>
      <c r="AC4" s="624"/>
      <c r="AD4" s="732"/>
      <c r="AE4" s="732"/>
      <c r="AF4" s="732"/>
      <c r="AG4" s="732"/>
      <c r="AH4" s="732"/>
      <c r="AI4" s="732"/>
      <c r="AJ4" s="732"/>
      <c r="AK4" s="732"/>
      <c r="AL4" s="732"/>
      <c r="AM4" s="732"/>
      <c r="AN4" s="732"/>
      <c r="AO4" s="732"/>
    </row>
    <row r="5" spans="1:41" s="738" customFormat="1" x14ac:dyDescent="0.2">
      <c r="B5" s="739"/>
      <c r="C5" s="1588" t="s">
        <v>133</v>
      </c>
      <c r="D5" s="1588"/>
      <c r="E5" s="578"/>
      <c r="F5" s="507"/>
      <c r="G5" s="507"/>
      <c r="H5" s="507"/>
      <c r="I5" s="507"/>
      <c r="J5" s="507"/>
      <c r="K5" s="507"/>
      <c r="L5" s="456"/>
      <c r="M5" s="456"/>
      <c r="N5" s="742"/>
      <c r="O5" s="740"/>
      <c r="P5" s="740"/>
      <c r="Q5" s="740"/>
      <c r="R5" s="740"/>
      <c r="S5" s="740"/>
      <c r="T5" s="740"/>
      <c r="U5" s="740"/>
      <c r="V5" s="740"/>
      <c r="W5" s="740"/>
      <c r="X5" s="740"/>
      <c r="Y5" s="740"/>
      <c r="Z5" s="740"/>
      <c r="AA5" s="740"/>
      <c r="AB5" s="740"/>
      <c r="AC5" s="740"/>
      <c r="AD5" s="741"/>
      <c r="AE5" s="741"/>
      <c r="AF5" s="741"/>
      <c r="AG5" s="741"/>
      <c r="AH5" s="741"/>
      <c r="AI5" s="741"/>
      <c r="AJ5" s="741"/>
      <c r="AK5" s="741"/>
      <c r="AL5" s="741"/>
      <c r="AM5" s="741"/>
      <c r="AO5" s="741"/>
    </row>
    <row r="6" spans="1:41" ht="13.5" customHeight="1" x14ac:dyDescent="0.2">
      <c r="A6" s="404"/>
      <c r="B6" s="468"/>
      <c r="C6" s="1588"/>
      <c r="D6" s="1588"/>
      <c r="E6" s="1641">
        <v>2017</v>
      </c>
      <c r="F6" s="1641"/>
      <c r="G6" s="1641"/>
      <c r="H6" s="1641"/>
      <c r="I6" s="1641"/>
      <c r="J6" s="1641"/>
      <c r="K6" s="1639" t="str">
        <f xml:space="preserve"> CONCATENATE("valor médio de ",J7,H6)</f>
        <v>valor médio de nov.</v>
      </c>
      <c r="L6" s="507"/>
      <c r="M6" s="456"/>
      <c r="N6" s="573"/>
      <c r="O6" s="467"/>
      <c r="P6" s="467"/>
      <c r="Q6" s="467"/>
      <c r="R6" s="467"/>
      <c r="S6" s="467"/>
      <c r="T6" s="467"/>
      <c r="U6" s="467"/>
      <c r="V6" s="467"/>
      <c r="W6" s="467"/>
      <c r="X6" s="467"/>
      <c r="Y6" s="467"/>
      <c r="Z6" s="467"/>
      <c r="AA6" s="467"/>
      <c r="AB6" s="467"/>
      <c r="AC6" s="467"/>
      <c r="AD6" s="733"/>
      <c r="AE6" s="745" t="s">
        <v>343</v>
      </c>
      <c r="AF6" s="745"/>
      <c r="AG6" s="745" t="s">
        <v>344</v>
      </c>
      <c r="AH6" s="745"/>
      <c r="AI6" s="733"/>
      <c r="AJ6" s="733"/>
      <c r="AK6" s="733"/>
      <c r="AL6" s="733"/>
      <c r="AM6" s="733"/>
      <c r="AN6" s="746" t="str">
        <f>VLOOKUP(AI8,AJ8:AK9,2,FALSE)</f>
        <v>beneficiário</v>
      </c>
      <c r="AO6" s="745"/>
    </row>
    <row r="7" spans="1:41" ht="14.25" customHeight="1" x14ac:dyDescent="0.2">
      <c r="A7" s="404"/>
      <c r="B7" s="468"/>
      <c r="C7" s="444"/>
      <c r="D7" s="444"/>
      <c r="E7" s="1033" t="s">
        <v>100</v>
      </c>
      <c r="F7" s="1033" t="s">
        <v>99</v>
      </c>
      <c r="G7" s="1033" t="s">
        <v>98</v>
      </c>
      <c r="H7" s="1033" t="s">
        <v>97</v>
      </c>
      <c r="I7" s="1033" t="s">
        <v>96</v>
      </c>
      <c r="J7" s="1033" t="s">
        <v>95</v>
      </c>
      <c r="K7" s="1640" t="e">
        <f xml:space="preserve"> CONCATENATE("valor médio de ",#REF!,#REF!)</f>
        <v>#REF!</v>
      </c>
      <c r="L7" s="456"/>
      <c r="M7" s="505"/>
      <c r="N7" s="573"/>
      <c r="O7" s="467"/>
      <c r="P7" s="467"/>
      <c r="Q7" s="467"/>
      <c r="R7" s="467"/>
      <c r="S7" s="467"/>
      <c r="T7" s="467"/>
      <c r="U7" s="467"/>
      <c r="V7" s="467"/>
      <c r="W7" s="467"/>
      <c r="X7" s="467"/>
      <c r="Y7" s="467"/>
      <c r="Z7" s="467"/>
      <c r="AA7" s="467"/>
      <c r="AB7" s="467"/>
      <c r="AC7" s="467"/>
      <c r="AD7" s="733"/>
      <c r="AE7" s="734" t="s">
        <v>345</v>
      </c>
      <c r="AF7" s="733" t="s">
        <v>68</v>
      </c>
      <c r="AG7" s="734" t="s">
        <v>345</v>
      </c>
      <c r="AH7" s="733" t="s">
        <v>68</v>
      </c>
      <c r="AI7" s="735"/>
      <c r="AJ7" s="733"/>
      <c r="AK7" s="733"/>
      <c r="AL7" s="733"/>
      <c r="AM7" s="733"/>
      <c r="AN7" s="734" t="s">
        <v>345</v>
      </c>
      <c r="AO7" s="733" t="s">
        <v>68</v>
      </c>
    </row>
    <row r="8" spans="1:41" s="673" customFormat="1" x14ac:dyDescent="0.2">
      <c r="A8" s="669"/>
      <c r="B8" s="670"/>
      <c r="C8" s="671" t="s">
        <v>68</v>
      </c>
      <c r="D8" s="672"/>
      <c r="E8" s="380">
        <v>95267</v>
      </c>
      <c r="F8" s="380">
        <v>94687</v>
      </c>
      <c r="G8" s="380">
        <v>94521</v>
      </c>
      <c r="H8" s="380">
        <v>94859</v>
      </c>
      <c r="I8" s="380">
        <v>97052</v>
      </c>
      <c r="J8" s="380">
        <v>98433</v>
      </c>
      <c r="K8" s="747">
        <v>252.55</v>
      </c>
      <c r="L8" s="674"/>
      <c r="M8" s="675"/>
      <c r="N8" s="669"/>
      <c r="O8" s="780"/>
      <c r="P8" s="779"/>
      <c r="Q8" s="780"/>
      <c r="R8" s="780"/>
      <c r="S8" s="676"/>
      <c r="T8" s="676"/>
      <c r="U8" s="676"/>
      <c r="V8" s="676"/>
      <c r="W8" s="676"/>
      <c r="X8" s="676"/>
      <c r="Y8" s="676"/>
      <c r="Z8" s="676"/>
      <c r="AA8" s="676"/>
      <c r="AB8" s="676"/>
      <c r="AC8" s="676"/>
      <c r="AD8" s="732" t="str">
        <f>+C9</f>
        <v>Aveiro</v>
      </c>
      <c r="AE8" s="736">
        <f>+K9</f>
        <v>251.65697344039501</v>
      </c>
      <c r="AF8" s="736">
        <f>+$K$8</f>
        <v>252.55</v>
      </c>
      <c r="AG8" s="736">
        <f>+K46</f>
        <v>120.840130499259</v>
      </c>
      <c r="AH8" s="736">
        <f t="shared" ref="AH8:AH27" si="0">+$K$45</f>
        <v>111.97924972585599</v>
      </c>
      <c r="AI8" s="732">
        <v>2</v>
      </c>
      <c r="AJ8" s="732">
        <v>1</v>
      </c>
      <c r="AK8" s="732" t="s">
        <v>343</v>
      </c>
      <c r="AL8" s="732"/>
      <c r="AM8" s="732" t="str">
        <f>+AD8</f>
        <v>Aveiro</v>
      </c>
      <c r="AN8" s="737">
        <f>INDEX($AD$7:$AH$27,MATCH($AM8,$AD$7:$AD$27,0),MATCH(AN$7,$AD$7:$AH$7,0)+2*($AI$8-1))</f>
        <v>120.840130499259</v>
      </c>
      <c r="AO8" s="737">
        <f>INDEX($AD$7:$AH$27,MATCH($AM8,$AD$7:$AD$27,0),MATCH(AO$7,$AD$7:$AH$7,0)+2*($AI$8-1))</f>
        <v>111.97924972585599</v>
      </c>
    </row>
    <row r="9" spans="1:41" x14ac:dyDescent="0.2">
      <c r="A9" s="404"/>
      <c r="B9" s="468"/>
      <c r="C9" s="95" t="s">
        <v>62</v>
      </c>
      <c r="D9" s="412"/>
      <c r="E9" s="332">
        <v>4900</v>
      </c>
      <c r="F9" s="332">
        <v>4879</v>
      </c>
      <c r="G9" s="332">
        <v>4878</v>
      </c>
      <c r="H9" s="332">
        <v>4903</v>
      </c>
      <c r="I9" s="332">
        <v>4947</v>
      </c>
      <c r="J9" s="332">
        <v>4858</v>
      </c>
      <c r="K9" s="748">
        <v>251.65697344039501</v>
      </c>
      <c r="L9" s="456"/>
      <c r="M9" s="505"/>
      <c r="N9" s="404"/>
      <c r="O9" s="467"/>
      <c r="P9" s="467"/>
      <c r="Q9" s="467"/>
      <c r="R9" s="467"/>
      <c r="S9" s="467"/>
      <c r="T9" s="467"/>
      <c r="U9" s="467"/>
      <c r="V9" s="467"/>
      <c r="W9" s="467"/>
      <c r="X9" s="467"/>
      <c r="Y9" s="467"/>
      <c r="Z9" s="467"/>
      <c r="AA9" s="467"/>
      <c r="AB9" s="467"/>
      <c r="AC9" s="467"/>
      <c r="AD9" s="732" t="str">
        <f t="shared" ref="AD9:AD26" si="1">+C10</f>
        <v>Beja</v>
      </c>
      <c r="AE9" s="736">
        <f t="shared" ref="AE9:AE26" si="2">+K10</f>
        <v>317.342779456193</v>
      </c>
      <c r="AF9" s="736">
        <f t="shared" ref="AF9:AF27" si="3">+$K$8</f>
        <v>252.55</v>
      </c>
      <c r="AG9" s="736">
        <f t="shared" ref="AG9:AG26" si="4">+K47</f>
        <v>111.602698682533</v>
      </c>
      <c r="AH9" s="736">
        <f t="shared" si="0"/>
        <v>111.97924972585599</v>
      </c>
      <c r="AI9" s="733"/>
      <c r="AJ9" s="733">
        <v>2</v>
      </c>
      <c r="AK9" s="733" t="s">
        <v>344</v>
      </c>
      <c r="AL9" s="733"/>
      <c r="AM9" s="732" t="str">
        <f t="shared" ref="AM9:AM27" si="5">+AD9</f>
        <v>Beja</v>
      </c>
      <c r="AN9" s="737">
        <f t="shared" ref="AN9:AO27" si="6">INDEX($AD$7:$AH$27,MATCH($AM9,$AD$7:$AD$27,0),MATCH(AN$7,$AD$7:$AH$7,0)+2*($AI$8-1))</f>
        <v>111.602698682533</v>
      </c>
      <c r="AO9" s="737">
        <f t="shared" si="6"/>
        <v>111.97924972585599</v>
      </c>
    </row>
    <row r="10" spans="1:41" x14ac:dyDescent="0.2">
      <c r="A10" s="404"/>
      <c r="B10" s="468"/>
      <c r="C10" s="95" t="s">
        <v>55</v>
      </c>
      <c r="D10" s="412"/>
      <c r="E10" s="332">
        <v>1582</v>
      </c>
      <c r="F10" s="332">
        <v>1584</v>
      </c>
      <c r="G10" s="332">
        <v>1609</v>
      </c>
      <c r="H10" s="332">
        <v>1615</v>
      </c>
      <c r="I10" s="332">
        <v>1631</v>
      </c>
      <c r="J10" s="332">
        <v>1659</v>
      </c>
      <c r="K10" s="748">
        <v>317.342779456193</v>
      </c>
      <c r="L10" s="456"/>
      <c r="M10" s="505"/>
      <c r="N10" s="404"/>
      <c r="O10" s="467"/>
      <c r="P10" s="467"/>
      <c r="Q10" s="467"/>
      <c r="R10" s="467"/>
      <c r="S10" s="467"/>
      <c r="T10" s="467"/>
      <c r="U10" s="467"/>
      <c r="V10" s="467"/>
      <c r="W10" s="467"/>
      <c r="X10" s="467"/>
      <c r="Y10" s="467"/>
      <c r="Z10" s="467"/>
      <c r="AA10" s="467"/>
      <c r="AB10" s="467"/>
      <c r="AC10" s="467"/>
      <c r="AD10" s="732" t="str">
        <f t="shared" si="1"/>
        <v>Braga</v>
      </c>
      <c r="AE10" s="736">
        <f t="shared" si="2"/>
        <v>238.414129501156</v>
      </c>
      <c r="AF10" s="736">
        <f t="shared" si="3"/>
        <v>252.55</v>
      </c>
      <c r="AG10" s="736">
        <f t="shared" si="4"/>
        <v>116.007003697155</v>
      </c>
      <c r="AH10" s="736">
        <f t="shared" si="0"/>
        <v>111.97924972585599</v>
      </c>
      <c r="AI10" s="733"/>
      <c r="AJ10" s="733"/>
      <c r="AK10" s="733"/>
      <c r="AL10" s="733"/>
      <c r="AM10" s="732" t="str">
        <f t="shared" si="5"/>
        <v>Braga</v>
      </c>
      <c r="AN10" s="737">
        <f t="shared" si="6"/>
        <v>116.007003697155</v>
      </c>
      <c r="AO10" s="737">
        <f t="shared" si="6"/>
        <v>111.97924972585599</v>
      </c>
    </row>
    <row r="11" spans="1:41" x14ac:dyDescent="0.2">
      <c r="A11" s="404"/>
      <c r="B11" s="468"/>
      <c r="C11" s="95" t="s">
        <v>64</v>
      </c>
      <c r="D11" s="412"/>
      <c r="E11" s="332">
        <v>2913</v>
      </c>
      <c r="F11" s="332">
        <v>2878</v>
      </c>
      <c r="G11" s="332">
        <v>2894</v>
      </c>
      <c r="H11" s="332">
        <v>2848</v>
      </c>
      <c r="I11" s="332">
        <v>3023</v>
      </c>
      <c r="J11" s="332">
        <v>3052</v>
      </c>
      <c r="K11" s="748">
        <v>238.414129501156</v>
      </c>
      <c r="L11" s="456"/>
      <c r="M11" s="505"/>
      <c r="N11" s="404"/>
      <c r="O11" s="467"/>
      <c r="P11" s="467"/>
      <c r="Q11" s="467"/>
      <c r="R11" s="467"/>
      <c r="S11" s="467"/>
      <c r="T11" s="467"/>
      <c r="U11" s="467"/>
      <c r="V11" s="467"/>
      <c r="W11" s="467"/>
      <c r="X11" s="467"/>
      <c r="Y11" s="467"/>
      <c r="Z11" s="467"/>
      <c r="AA11" s="467"/>
      <c r="AB11" s="467"/>
      <c r="AC11" s="467"/>
      <c r="AD11" s="732" t="str">
        <f t="shared" si="1"/>
        <v>Bragança</v>
      </c>
      <c r="AE11" s="736">
        <f t="shared" si="2"/>
        <v>273.42879084967302</v>
      </c>
      <c r="AF11" s="736">
        <f t="shared" si="3"/>
        <v>252.55</v>
      </c>
      <c r="AG11" s="736">
        <f t="shared" si="4"/>
        <v>117.678213783404</v>
      </c>
      <c r="AH11" s="736">
        <f t="shared" si="0"/>
        <v>111.97924972585599</v>
      </c>
      <c r="AI11" s="733"/>
      <c r="AJ11" s="733"/>
      <c r="AK11" s="733"/>
      <c r="AL11" s="733"/>
      <c r="AM11" s="732" t="str">
        <f t="shared" si="5"/>
        <v>Bragança</v>
      </c>
      <c r="AN11" s="737">
        <f t="shared" si="6"/>
        <v>117.678213783404</v>
      </c>
      <c r="AO11" s="737">
        <f t="shared" si="6"/>
        <v>111.97924972585599</v>
      </c>
    </row>
    <row r="12" spans="1:41" x14ac:dyDescent="0.2">
      <c r="A12" s="404"/>
      <c r="B12" s="468"/>
      <c r="C12" s="95" t="s">
        <v>66</v>
      </c>
      <c r="D12" s="412"/>
      <c r="E12" s="332">
        <v>888</v>
      </c>
      <c r="F12" s="332">
        <v>884</v>
      </c>
      <c r="G12" s="332">
        <v>885</v>
      </c>
      <c r="H12" s="332">
        <v>893</v>
      </c>
      <c r="I12" s="332">
        <v>907</v>
      </c>
      <c r="J12" s="332">
        <v>918</v>
      </c>
      <c r="K12" s="748">
        <v>273.42879084967302</v>
      </c>
      <c r="L12" s="456"/>
      <c r="M12" s="505"/>
      <c r="N12" s="404"/>
      <c r="AD12" s="732" t="str">
        <f t="shared" si="1"/>
        <v>Castelo Branco</v>
      </c>
      <c r="AE12" s="736">
        <f t="shared" si="2"/>
        <v>249.635493381468</v>
      </c>
      <c r="AF12" s="736">
        <f t="shared" si="3"/>
        <v>252.55</v>
      </c>
      <c r="AG12" s="736">
        <f t="shared" si="4"/>
        <v>112.042719416689</v>
      </c>
      <c r="AH12" s="736">
        <f t="shared" si="0"/>
        <v>111.97924972585599</v>
      </c>
      <c r="AI12" s="735"/>
      <c r="AJ12" s="735"/>
      <c r="AK12" s="735"/>
      <c r="AL12" s="735"/>
      <c r="AM12" s="732" t="str">
        <f t="shared" si="5"/>
        <v>Castelo Branco</v>
      </c>
      <c r="AN12" s="737">
        <f t="shared" si="6"/>
        <v>112.042719416689</v>
      </c>
      <c r="AO12" s="737">
        <f t="shared" si="6"/>
        <v>111.97924972585599</v>
      </c>
    </row>
    <row r="13" spans="1:41" x14ac:dyDescent="0.2">
      <c r="A13" s="404"/>
      <c r="B13" s="468"/>
      <c r="C13" s="95" t="s">
        <v>75</v>
      </c>
      <c r="D13" s="412"/>
      <c r="E13" s="332">
        <v>1592</v>
      </c>
      <c r="F13" s="332">
        <v>1588</v>
      </c>
      <c r="G13" s="332">
        <v>1607</v>
      </c>
      <c r="H13" s="332">
        <v>1619</v>
      </c>
      <c r="I13" s="332">
        <v>1610</v>
      </c>
      <c r="J13" s="332">
        <v>1667</v>
      </c>
      <c r="K13" s="748">
        <v>249.635493381468</v>
      </c>
      <c r="L13" s="456"/>
      <c r="M13" s="505"/>
      <c r="N13" s="404"/>
      <c r="AD13" s="732" t="str">
        <f t="shared" si="1"/>
        <v>Coimbra</v>
      </c>
      <c r="AE13" s="736">
        <f t="shared" si="2"/>
        <v>223.11970571748901</v>
      </c>
      <c r="AF13" s="736">
        <f t="shared" si="3"/>
        <v>252.55</v>
      </c>
      <c r="AG13" s="736">
        <f t="shared" si="4"/>
        <v>121.689255579334</v>
      </c>
      <c r="AH13" s="736">
        <f t="shared" si="0"/>
        <v>111.97924972585599</v>
      </c>
      <c r="AI13" s="735"/>
      <c r="AJ13" s="735"/>
      <c r="AK13" s="735"/>
      <c r="AL13" s="735"/>
      <c r="AM13" s="732" t="str">
        <f t="shared" si="5"/>
        <v>Coimbra</v>
      </c>
      <c r="AN13" s="737">
        <f t="shared" si="6"/>
        <v>121.689255579334</v>
      </c>
      <c r="AO13" s="737">
        <f t="shared" si="6"/>
        <v>111.97924972585599</v>
      </c>
    </row>
    <row r="14" spans="1:41" x14ac:dyDescent="0.2">
      <c r="A14" s="404"/>
      <c r="B14" s="468"/>
      <c r="C14" s="95" t="s">
        <v>61</v>
      </c>
      <c r="D14" s="412"/>
      <c r="E14" s="332">
        <v>3533</v>
      </c>
      <c r="F14" s="332">
        <v>3508</v>
      </c>
      <c r="G14" s="332">
        <v>3490</v>
      </c>
      <c r="H14" s="332">
        <v>3503</v>
      </c>
      <c r="I14" s="332">
        <v>3550</v>
      </c>
      <c r="J14" s="332">
        <v>3570</v>
      </c>
      <c r="K14" s="748">
        <v>223.11970571748901</v>
      </c>
      <c r="L14" s="456"/>
      <c r="M14" s="505"/>
      <c r="N14" s="404"/>
      <c r="AD14" s="732" t="str">
        <f t="shared" si="1"/>
        <v>Évora</v>
      </c>
      <c r="AE14" s="736">
        <f t="shared" si="2"/>
        <v>267.94605035971199</v>
      </c>
      <c r="AF14" s="736">
        <f t="shared" si="3"/>
        <v>252.55</v>
      </c>
      <c r="AG14" s="736">
        <f t="shared" si="4"/>
        <v>105.98890438247</v>
      </c>
      <c r="AH14" s="736">
        <f t="shared" si="0"/>
        <v>111.97924972585599</v>
      </c>
      <c r="AI14" s="735"/>
      <c r="AJ14" s="735"/>
      <c r="AK14" s="735"/>
      <c r="AL14" s="735"/>
      <c r="AM14" s="732" t="str">
        <f t="shared" si="5"/>
        <v>Évora</v>
      </c>
      <c r="AN14" s="737">
        <f t="shared" si="6"/>
        <v>105.98890438247</v>
      </c>
      <c r="AO14" s="737">
        <f t="shared" si="6"/>
        <v>111.97924972585599</v>
      </c>
    </row>
    <row r="15" spans="1:41" x14ac:dyDescent="0.2">
      <c r="A15" s="404"/>
      <c r="B15" s="468"/>
      <c r="C15" s="95" t="s">
        <v>56</v>
      </c>
      <c r="D15" s="412"/>
      <c r="E15" s="332">
        <v>1469</v>
      </c>
      <c r="F15" s="332">
        <v>1453</v>
      </c>
      <c r="G15" s="332">
        <v>1435</v>
      </c>
      <c r="H15" s="332">
        <v>1422</v>
      </c>
      <c r="I15" s="332">
        <v>1437</v>
      </c>
      <c r="J15" s="332">
        <v>1391</v>
      </c>
      <c r="K15" s="748">
        <v>267.94605035971199</v>
      </c>
      <c r="L15" s="456"/>
      <c r="M15" s="505"/>
      <c r="N15" s="404"/>
      <c r="AD15" s="732" t="str">
        <f t="shared" si="1"/>
        <v>Faro</v>
      </c>
      <c r="AE15" s="736">
        <f t="shared" si="2"/>
        <v>253.440505660377</v>
      </c>
      <c r="AF15" s="736">
        <f t="shared" si="3"/>
        <v>252.55</v>
      </c>
      <c r="AG15" s="736">
        <f t="shared" si="4"/>
        <v>118.22167576131</v>
      </c>
      <c r="AH15" s="736">
        <f t="shared" si="0"/>
        <v>111.97924972585599</v>
      </c>
      <c r="AI15" s="735"/>
      <c r="AJ15" s="735"/>
      <c r="AK15" s="735"/>
      <c r="AL15" s="735"/>
      <c r="AM15" s="732" t="str">
        <f t="shared" si="5"/>
        <v>Faro</v>
      </c>
      <c r="AN15" s="737">
        <f t="shared" si="6"/>
        <v>118.22167576131</v>
      </c>
      <c r="AO15" s="737">
        <f t="shared" si="6"/>
        <v>111.97924972585599</v>
      </c>
    </row>
    <row r="16" spans="1:41" x14ac:dyDescent="0.2">
      <c r="A16" s="404"/>
      <c r="B16" s="468"/>
      <c r="C16" s="95" t="s">
        <v>74</v>
      </c>
      <c r="D16" s="412"/>
      <c r="E16" s="332">
        <v>2870</v>
      </c>
      <c r="F16" s="332">
        <v>2729</v>
      </c>
      <c r="G16" s="332">
        <v>2480</v>
      </c>
      <c r="H16" s="332">
        <v>2478</v>
      </c>
      <c r="I16" s="332">
        <v>2572</v>
      </c>
      <c r="J16" s="332">
        <v>2652</v>
      </c>
      <c r="K16" s="748">
        <v>253.440505660377</v>
      </c>
      <c r="L16" s="456"/>
      <c r="M16" s="505"/>
      <c r="N16" s="404"/>
      <c r="AD16" s="732" t="str">
        <f t="shared" si="1"/>
        <v>Guarda</v>
      </c>
      <c r="AE16" s="736">
        <f t="shared" si="2"/>
        <v>258.17443656422398</v>
      </c>
      <c r="AF16" s="736">
        <f t="shared" si="3"/>
        <v>252.55</v>
      </c>
      <c r="AG16" s="736">
        <f t="shared" si="4"/>
        <v>109.536395854229</v>
      </c>
      <c r="AH16" s="736">
        <f t="shared" si="0"/>
        <v>111.97924972585599</v>
      </c>
      <c r="AI16" s="735"/>
      <c r="AJ16" s="735"/>
      <c r="AK16" s="735"/>
      <c r="AL16" s="735"/>
      <c r="AM16" s="732" t="str">
        <f t="shared" si="5"/>
        <v>Guarda</v>
      </c>
      <c r="AN16" s="737">
        <f t="shared" si="6"/>
        <v>109.536395854229</v>
      </c>
      <c r="AO16" s="737">
        <f t="shared" si="6"/>
        <v>111.97924972585599</v>
      </c>
    </row>
    <row r="17" spans="1:41" x14ac:dyDescent="0.2">
      <c r="A17" s="404"/>
      <c r="B17" s="468"/>
      <c r="C17" s="95" t="s">
        <v>76</v>
      </c>
      <c r="D17" s="412"/>
      <c r="E17" s="332">
        <v>1293</v>
      </c>
      <c r="F17" s="332">
        <v>1313</v>
      </c>
      <c r="G17" s="332">
        <v>1308</v>
      </c>
      <c r="H17" s="332">
        <v>1295</v>
      </c>
      <c r="I17" s="332">
        <v>1238</v>
      </c>
      <c r="J17" s="332">
        <v>1270</v>
      </c>
      <c r="K17" s="748">
        <v>258.17443656422398</v>
      </c>
      <c r="L17" s="456"/>
      <c r="M17" s="505"/>
      <c r="N17" s="404"/>
      <c r="AD17" s="732" t="str">
        <f t="shared" si="1"/>
        <v>Leiria</v>
      </c>
      <c r="AE17" s="736">
        <f t="shared" si="2"/>
        <v>241.81355158730199</v>
      </c>
      <c r="AF17" s="736">
        <f t="shared" si="3"/>
        <v>252.55</v>
      </c>
      <c r="AG17" s="736">
        <f t="shared" si="4"/>
        <v>117.186567307692</v>
      </c>
      <c r="AH17" s="736">
        <f t="shared" si="0"/>
        <v>111.97924972585599</v>
      </c>
      <c r="AI17" s="735"/>
      <c r="AJ17" s="735"/>
      <c r="AK17" s="735"/>
      <c r="AL17" s="735"/>
      <c r="AM17" s="732" t="str">
        <f t="shared" si="5"/>
        <v>Leiria</v>
      </c>
      <c r="AN17" s="737">
        <f t="shared" si="6"/>
        <v>117.186567307692</v>
      </c>
      <c r="AO17" s="737">
        <f t="shared" si="6"/>
        <v>111.97924972585599</v>
      </c>
    </row>
    <row r="18" spans="1:41" x14ac:dyDescent="0.2">
      <c r="A18" s="404"/>
      <c r="B18" s="468"/>
      <c r="C18" s="95" t="s">
        <v>60</v>
      </c>
      <c r="D18" s="412"/>
      <c r="E18" s="332">
        <v>2052</v>
      </c>
      <c r="F18" s="332">
        <v>2018</v>
      </c>
      <c r="G18" s="332">
        <v>1980</v>
      </c>
      <c r="H18" s="332">
        <v>2042</v>
      </c>
      <c r="I18" s="332">
        <v>2017</v>
      </c>
      <c r="J18" s="332">
        <v>2017</v>
      </c>
      <c r="K18" s="748">
        <v>241.81355158730199</v>
      </c>
      <c r="L18" s="456"/>
      <c r="M18" s="505"/>
      <c r="N18" s="404"/>
      <c r="AD18" s="732" t="str">
        <f t="shared" si="1"/>
        <v>Lisboa</v>
      </c>
      <c r="AE18" s="736">
        <f t="shared" si="2"/>
        <v>257.25697038327502</v>
      </c>
      <c r="AF18" s="736">
        <f t="shared" si="3"/>
        <v>252.55</v>
      </c>
      <c r="AG18" s="736">
        <f t="shared" si="4"/>
        <v>114.730265979488</v>
      </c>
      <c r="AH18" s="736">
        <f t="shared" si="0"/>
        <v>111.97924972585599</v>
      </c>
      <c r="AI18" s="735"/>
      <c r="AJ18" s="735"/>
      <c r="AK18" s="735"/>
      <c r="AL18" s="735"/>
      <c r="AM18" s="732" t="str">
        <f t="shared" si="5"/>
        <v>Lisboa</v>
      </c>
      <c r="AN18" s="737">
        <f t="shared" si="6"/>
        <v>114.730265979488</v>
      </c>
      <c r="AO18" s="737">
        <f t="shared" si="6"/>
        <v>111.97924972585599</v>
      </c>
    </row>
    <row r="19" spans="1:41" x14ac:dyDescent="0.2">
      <c r="A19" s="404"/>
      <c r="B19" s="468"/>
      <c r="C19" s="95" t="s">
        <v>59</v>
      </c>
      <c r="D19" s="412"/>
      <c r="E19" s="332">
        <v>16323</v>
      </c>
      <c r="F19" s="332">
        <v>16264</v>
      </c>
      <c r="G19" s="332">
        <v>16407</v>
      </c>
      <c r="H19" s="332">
        <v>16675</v>
      </c>
      <c r="I19" s="332">
        <v>17037</v>
      </c>
      <c r="J19" s="332">
        <v>17241</v>
      </c>
      <c r="K19" s="748">
        <v>257.25697038327502</v>
      </c>
      <c r="L19" s="456"/>
      <c r="M19" s="505"/>
      <c r="N19" s="404"/>
      <c r="AD19" s="732" t="str">
        <f t="shared" si="1"/>
        <v>Portalegre</v>
      </c>
      <c r="AE19" s="736">
        <f t="shared" si="2"/>
        <v>298.873197492163</v>
      </c>
      <c r="AF19" s="736">
        <f t="shared" si="3"/>
        <v>252.55</v>
      </c>
      <c r="AG19" s="736">
        <f t="shared" si="4"/>
        <v>112.89585553582</v>
      </c>
      <c r="AH19" s="736">
        <f t="shared" si="0"/>
        <v>111.97924972585599</v>
      </c>
      <c r="AI19" s="735"/>
      <c r="AJ19" s="735"/>
      <c r="AK19" s="735"/>
      <c r="AL19" s="735"/>
      <c r="AM19" s="732" t="str">
        <f t="shared" si="5"/>
        <v>Portalegre</v>
      </c>
      <c r="AN19" s="737">
        <f t="shared" si="6"/>
        <v>112.89585553582</v>
      </c>
      <c r="AO19" s="737">
        <f t="shared" si="6"/>
        <v>111.97924972585599</v>
      </c>
    </row>
    <row r="20" spans="1:41" x14ac:dyDescent="0.2">
      <c r="A20" s="404"/>
      <c r="B20" s="468"/>
      <c r="C20" s="95" t="s">
        <v>57</v>
      </c>
      <c r="D20" s="412"/>
      <c r="E20" s="332">
        <v>1260</v>
      </c>
      <c r="F20" s="332">
        <v>1244</v>
      </c>
      <c r="G20" s="332">
        <v>1265</v>
      </c>
      <c r="H20" s="332">
        <v>1265</v>
      </c>
      <c r="I20" s="332">
        <v>1265</v>
      </c>
      <c r="J20" s="332">
        <v>1276</v>
      </c>
      <c r="K20" s="748">
        <v>298.873197492163</v>
      </c>
      <c r="L20" s="456"/>
      <c r="M20" s="505"/>
      <c r="N20" s="404"/>
      <c r="AD20" s="732" t="str">
        <f t="shared" si="1"/>
        <v>Porto</v>
      </c>
      <c r="AE20" s="736">
        <f t="shared" si="2"/>
        <v>242.87564303325101</v>
      </c>
      <c r="AF20" s="736">
        <f t="shared" si="3"/>
        <v>252.55</v>
      </c>
      <c r="AG20" s="736">
        <f t="shared" si="4"/>
        <v>113.3167969843</v>
      </c>
      <c r="AH20" s="736">
        <f t="shared" si="0"/>
        <v>111.97924972585599</v>
      </c>
      <c r="AI20" s="735"/>
      <c r="AJ20" s="735"/>
      <c r="AK20" s="735"/>
      <c r="AL20" s="735"/>
      <c r="AM20" s="732" t="str">
        <f t="shared" si="5"/>
        <v>Porto</v>
      </c>
      <c r="AN20" s="737">
        <f t="shared" si="6"/>
        <v>113.3167969843</v>
      </c>
      <c r="AO20" s="737">
        <f t="shared" si="6"/>
        <v>111.97924972585599</v>
      </c>
    </row>
    <row r="21" spans="1:41" x14ac:dyDescent="0.2">
      <c r="A21" s="404"/>
      <c r="B21" s="468"/>
      <c r="C21" s="95" t="s">
        <v>63</v>
      </c>
      <c r="D21" s="412"/>
      <c r="E21" s="332">
        <v>28451</v>
      </c>
      <c r="F21" s="332">
        <v>28378</v>
      </c>
      <c r="G21" s="332">
        <v>28478</v>
      </c>
      <c r="H21" s="332">
        <v>28663</v>
      </c>
      <c r="I21" s="332">
        <v>29647</v>
      </c>
      <c r="J21" s="332">
        <v>30077</v>
      </c>
      <c r="K21" s="748">
        <v>242.87564303325101</v>
      </c>
      <c r="L21" s="456"/>
      <c r="M21" s="505"/>
      <c r="N21" s="404"/>
      <c r="AD21" s="732" t="str">
        <f t="shared" si="1"/>
        <v>Santarém</v>
      </c>
      <c r="AE21" s="736">
        <f t="shared" si="2"/>
        <v>258.90049599999998</v>
      </c>
      <c r="AF21" s="736">
        <f t="shared" si="3"/>
        <v>252.55</v>
      </c>
      <c r="AG21" s="736">
        <f t="shared" si="4"/>
        <v>113.67250439058699</v>
      </c>
      <c r="AH21" s="736">
        <f t="shared" si="0"/>
        <v>111.97924972585599</v>
      </c>
      <c r="AI21" s="735"/>
      <c r="AJ21" s="735"/>
      <c r="AK21" s="735"/>
      <c r="AL21" s="735"/>
      <c r="AM21" s="732" t="str">
        <f t="shared" si="5"/>
        <v>Santarém</v>
      </c>
      <c r="AN21" s="737">
        <f t="shared" si="6"/>
        <v>113.67250439058699</v>
      </c>
      <c r="AO21" s="737">
        <f t="shared" si="6"/>
        <v>111.97924972585599</v>
      </c>
    </row>
    <row r="22" spans="1:41" x14ac:dyDescent="0.2">
      <c r="A22" s="404"/>
      <c r="B22" s="468"/>
      <c r="C22" s="95" t="s">
        <v>79</v>
      </c>
      <c r="D22" s="412"/>
      <c r="E22" s="332">
        <v>2559</v>
      </c>
      <c r="F22" s="332">
        <v>2507</v>
      </c>
      <c r="G22" s="332">
        <v>2509</v>
      </c>
      <c r="H22" s="332">
        <v>2513</v>
      </c>
      <c r="I22" s="332">
        <v>2510</v>
      </c>
      <c r="J22" s="332">
        <v>2501</v>
      </c>
      <c r="K22" s="748">
        <v>258.90049599999998</v>
      </c>
      <c r="L22" s="456"/>
      <c r="M22" s="505"/>
      <c r="N22" s="404"/>
      <c r="AD22" s="732" t="str">
        <f t="shared" si="1"/>
        <v>Setúbal</v>
      </c>
      <c r="AE22" s="736">
        <f t="shared" si="2"/>
        <v>269.67760743321702</v>
      </c>
      <c r="AF22" s="736">
        <f t="shared" si="3"/>
        <v>252.55</v>
      </c>
      <c r="AG22" s="736">
        <f t="shared" si="4"/>
        <v>119.810330237358</v>
      </c>
      <c r="AH22" s="736">
        <f t="shared" si="0"/>
        <v>111.97924972585599</v>
      </c>
      <c r="AI22" s="735"/>
      <c r="AJ22" s="735"/>
      <c r="AK22" s="735"/>
      <c r="AL22" s="735"/>
      <c r="AM22" s="732" t="str">
        <f t="shared" si="5"/>
        <v>Setúbal</v>
      </c>
      <c r="AN22" s="737">
        <f t="shared" si="6"/>
        <v>119.810330237358</v>
      </c>
      <c r="AO22" s="737">
        <f t="shared" si="6"/>
        <v>111.97924972585599</v>
      </c>
    </row>
    <row r="23" spans="1:41" x14ac:dyDescent="0.2">
      <c r="A23" s="404"/>
      <c r="B23" s="468"/>
      <c r="C23" s="95" t="s">
        <v>58</v>
      </c>
      <c r="D23" s="412"/>
      <c r="E23" s="332">
        <v>8288</v>
      </c>
      <c r="F23" s="332">
        <v>8272</v>
      </c>
      <c r="G23" s="332">
        <v>8254</v>
      </c>
      <c r="H23" s="332">
        <v>8169</v>
      </c>
      <c r="I23" s="332">
        <v>8289</v>
      </c>
      <c r="J23" s="332">
        <v>8621</v>
      </c>
      <c r="K23" s="748">
        <v>269.67760743321702</v>
      </c>
      <c r="L23" s="456"/>
      <c r="M23" s="505"/>
      <c r="N23" s="404"/>
      <c r="AD23" s="732" t="str">
        <f t="shared" si="1"/>
        <v>Viana do Castelo</v>
      </c>
      <c r="AE23" s="736">
        <f t="shared" si="2"/>
        <v>224.64765231519101</v>
      </c>
      <c r="AF23" s="736">
        <f t="shared" si="3"/>
        <v>252.55</v>
      </c>
      <c r="AG23" s="736">
        <f t="shared" si="4"/>
        <v>120.655</v>
      </c>
      <c r="AH23" s="736">
        <f t="shared" si="0"/>
        <v>111.97924972585599</v>
      </c>
      <c r="AI23" s="735"/>
      <c r="AJ23" s="735"/>
      <c r="AK23" s="735"/>
      <c r="AL23" s="735"/>
      <c r="AM23" s="732" t="str">
        <f t="shared" si="5"/>
        <v>Viana do Castelo</v>
      </c>
      <c r="AN23" s="737">
        <f t="shared" si="6"/>
        <v>120.655</v>
      </c>
      <c r="AO23" s="737">
        <f t="shared" si="6"/>
        <v>111.97924972585599</v>
      </c>
    </row>
    <row r="24" spans="1:41" x14ac:dyDescent="0.2">
      <c r="A24" s="404"/>
      <c r="B24" s="468"/>
      <c r="C24" s="95" t="s">
        <v>65</v>
      </c>
      <c r="D24" s="412"/>
      <c r="E24" s="332">
        <v>1242</v>
      </c>
      <c r="F24" s="332">
        <v>1260</v>
      </c>
      <c r="G24" s="332">
        <v>1229</v>
      </c>
      <c r="H24" s="332">
        <v>1231</v>
      </c>
      <c r="I24" s="332">
        <v>1223</v>
      </c>
      <c r="J24" s="332">
        <v>1232</v>
      </c>
      <c r="K24" s="748">
        <v>224.64765231519101</v>
      </c>
      <c r="L24" s="456"/>
      <c r="M24" s="505"/>
      <c r="N24" s="404"/>
      <c r="AD24" s="732" t="str">
        <f t="shared" si="1"/>
        <v>Vila Real</v>
      </c>
      <c r="AE24" s="736">
        <f t="shared" si="2"/>
        <v>236.520134895279</v>
      </c>
      <c r="AF24" s="736">
        <f t="shared" si="3"/>
        <v>252.55</v>
      </c>
      <c r="AG24" s="736">
        <f t="shared" si="4"/>
        <v>119.084400357462</v>
      </c>
      <c r="AH24" s="736">
        <f t="shared" si="0"/>
        <v>111.97924972585599</v>
      </c>
      <c r="AI24" s="735"/>
      <c r="AJ24" s="735"/>
      <c r="AK24" s="735"/>
      <c r="AL24" s="735"/>
      <c r="AM24" s="732" t="str">
        <f t="shared" si="5"/>
        <v>Vila Real</v>
      </c>
      <c r="AN24" s="737">
        <f t="shared" si="6"/>
        <v>119.084400357462</v>
      </c>
      <c r="AO24" s="737">
        <f t="shared" si="6"/>
        <v>111.97924972585599</v>
      </c>
    </row>
    <row r="25" spans="1:41" x14ac:dyDescent="0.2">
      <c r="A25" s="404"/>
      <c r="B25" s="468"/>
      <c r="C25" s="95" t="s">
        <v>67</v>
      </c>
      <c r="D25" s="412"/>
      <c r="E25" s="332">
        <v>2732</v>
      </c>
      <c r="F25" s="332">
        <v>2747</v>
      </c>
      <c r="G25" s="332">
        <v>2704</v>
      </c>
      <c r="H25" s="332">
        <v>2713</v>
      </c>
      <c r="I25" s="332">
        <v>2782</v>
      </c>
      <c r="J25" s="332">
        <v>2821</v>
      </c>
      <c r="K25" s="748">
        <v>236.520134895279</v>
      </c>
      <c r="L25" s="456"/>
      <c r="M25" s="505"/>
      <c r="N25" s="404"/>
      <c r="AD25" s="732" t="str">
        <f t="shared" si="1"/>
        <v>Viseu</v>
      </c>
      <c r="AE25" s="736">
        <f t="shared" si="2"/>
        <v>241.864269219938</v>
      </c>
      <c r="AF25" s="736">
        <f t="shared" si="3"/>
        <v>252.55</v>
      </c>
      <c r="AG25" s="736">
        <f t="shared" si="4"/>
        <v>113.62085196454601</v>
      </c>
      <c r="AH25" s="736">
        <f t="shared" si="0"/>
        <v>111.97924972585599</v>
      </c>
      <c r="AI25" s="735"/>
      <c r="AJ25" s="735"/>
      <c r="AK25" s="735"/>
      <c r="AL25" s="735"/>
      <c r="AM25" s="732" t="str">
        <f t="shared" si="5"/>
        <v>Viseu</v>
      </c>
      <c r="AN25" s="737">
        <f t="shared" si="6"/>
        <v>113.62085196454601</v>
      </c>
      <c r="AO25" s="737">
        <f t="shared" si="6"/>
        <v>111.97924972585599</v>
      </c>
    </row>
    <row r="26" spans="1:41" x14ac:dyDescent="0.2">
      <c r="A26" s="404"/>
      <c r="B26" s="468"/>
      <c r="C26" s="95" t="s">
        <v>77</v>
      </c>
      <c r="D26" s="412"/>
      <c r="E26" s="332">
        <v>3434</v>
      </c>
      <c r="F26" s="332">
        <v>3401</v>
      </c>
      <c r="G26" s="332">
        <v>3366</v>
      </c>
      <c r="H26" s="332">
        <v>3388</v>
      </c>
      <c r="I26" s="332">
        <v>3517</v>
      </c>
      <c r="J26" s="332">
        <v>3554</v>
      </c>
      <c r="K26" s="748">
        <v>241.864269219938</v>
      </c>
      <c r="L26" s="456"/>
      <c r="M26" s="505"/>
      <c r="N26" s="404"/>
      <c r="AD26" s="732" t="str">
        <f t="shared" si="1"/>
        <v>Açores</v>
      </c>
      <c r="AE26" s="736">
        <f t="shared" si="2"/>
        <v>273.02801759346499</v>
      </c>
      <c r="AF26" s="736">
        <f t="shared" si="3"/>
        <v>252.55</v>
      </c>
      <c r="AG26" s="736">
        <f t="shared" si="4"/>
        <v>82.331313533229107</v>
      </c>
      <c r="AH26" s="736">
        <f t="shared" si="0"/>
        <v>111.97924972585599</v>
      </c>
      <c r="AI26" s="735"/>
      <c r="AJ26" s="735"/>
      <c r="AK26" s="735"/>
      <c r="AL26" s="735"/>
      <c r="AM26" s="732" t="str">
        <f t="shared" si="5"/>
        <v>Açores</v>
      </c>
      <c r="AN26" s="737">
        <f t="shared" si="6"/>
        <v>82.331313533229107</v>
      </c>
      <c r="AO26" s="737">
        <f t="shared" si="6"/>
        <v>111.97924972585599</v>
      </c>
    </row>
    <row r="27" spans="1:41" x14ac:dyDescent="0.2">
      <c r="A27" s="404"/>
      <c r="B27" s="468"/>
      <c r="C27" s="95" t="s">
        <v>130</v>
      </c>
      <c r="D27" s="412"/>
      <c r="E27" s="332">
        <v>6169</v>
      </c>
      <c r="F27" s="332">
        <v>6112</v>
      </c>
      <c r="G27" s="332">
        <v>6094</v>
      </c>
      <c r="H27" s="332">
        <v>6000</v>
      </c>
      <c r="I27" s="332">
        <v>6179</v>
      </c>
      <c r="J27" s="332">
        <v>6372</v>
      </c>
      <c r="K27" s="748">
        <v>273.02801759346499</v>
      </c>
      <c r="L27" s="456"/>
      <c r="M27" s="505"/>
      <c r="N27" s="404"/>
      <c r="AD27" s="732" t="str">
        <f>+C28</f>
        <v>Madeira</v>
      </c>
      <c r="AE27" s="736">
        <f>+K28</f>
        <v>249.510921686747</v>
      </c>
      <c r="AF27" s="736">
        <f t="shared" si="3"/>
        <v>252.55</v>
      </c>
      <c r="AG27" s="736">
        <f>+K65</f>
        <v>106.69452086553299</v>
      </c>
      <c r="AH27" s="736">
        <f t="shared" si="0"/>
        <v>111.97924972585599</v>
      </c>
      <c r="AI27" s="735"/>
      <c r="AJ27" s="735"/>
      <c r="AK27" s="735"/>
      <c r="AL27" s="735"/>
      <c r="AM27" s="732" t="str">
        <f t="shared" si="5"/>
        <v>Madeira</v>
      </c>
      <c r="AN27" s="737">
        <f t="shared" si="6"/>
        <v>106.69452086553299</v>
      </c>
      <c r="AO27" s="737">
        <f t="shared" si="6"/>
        <v>111.97924972585599</v>
      </c>
    </row>
    <row r="28" spans="1:41" x14ac:dyDescent="0.2">
      <c r="A28" s="404"/>
      <c r="B28" s="468"/>
      <c r="C28" s="95" t="s">
        <v>131</v>
      </c>
      <c r="D28" s="412"/>
      <c r="E28" s="332">
        <v>1717</v>
      </c>
      <c r="F28" s="332">
        <v>1668</v>
      </c>
      <c r="G28" s="332">
        <v>1649</v>
      </c>
      <c r="H28" s="332">
        <v>1624</v>
      </c>
      <c r="I28" s="332">
        <v>1671</v>
      </c>
      <c r="J28" s="332">
        <v>1684</v>
      </c>
      <c r="K28" s="748">
        <v>249.510921686747</v>
      </c>
      <c r="L28" s="456"/>
      <c r="M28" s="505"/>
      <c r="N28" s="404"/>
      <c r="AD28" s="676"/>
      <c r="AE28" s="722"/>
      <c r="AG28" s="722"/>
    </row>
    <row r="29" spans="1:41" ht="3.75" customHeight="1" x14ac:dyDescent="0.2">
      <c r="A29" s="404"/>
      <c r="B29" s="468"/>
      <c r="C29" s="95"/>
      <c r="D29" s="412"/>
      <c r="E29" s="332"/>
      <c r="F29" s="332"/>
      <c r="G29" s="332"/>
      <c r="H29" s="332"/>
      <c r="I29" s="332"/>
      <c r="J29" s="332"/>
      <c r="K29" s="333"/>
      <c r="L29" s="456"/>
      <c r="M29" s="505"/>
      <c r="N29" s="404"/>
      <c r="AD29" s="676"/>
      <c r="AE29" s="722"/>
      <c r="AG29" s="722"/>
    </row>
    <row r="30" spans="1:41" ht="15.75" customHeight="1" x14ac:dyDescent="0.2">
      <c r="A30" s="404"/>
      <c r="B30" s="468"/>
      <c r="C30" s="724"/>
      <c r="D30" s="764" t="s">
        <v>381</v>
      </c>
      <c r="E30" s="724"/>
      <c r="F30" s="724"/>
      <c r="G30" s="1645" t="s">
        <v>646</v>
      </c>
      <c r="H30" s="1645"/>
      <c r="I30" s="1645"/>
      <c r="J30" s="1645"/>
      <c r="K30" s="726"/>
      <c r="L30" s="726"/>
      <c r="M30" s="727"/>
      <c r="N30" s="404"/>
      <c r="AD30" s="676"/>
      <c r="AE30" s="722"/>
      <c r="AG30" s="722"/>
    </row>
    <row r="31" spans="1:41" x14ac:dyDescent="0.2">
      <c r="A31" s="404"/>
      <c r="B31" s="723"/>
      <c r="C31" s="724"/>
      <c r="D31" s="724"/>
      <c r="E31" s="724"/>
      <c r="F31" s="724"/>
      <c r="G31" s="724"/>
      <c r="H31" s="724"/>
      <c r="I31" s="725"/>
      <c r="J31" s="725"/>
      <c r="K31" s="726"/>
      <c r="L31" s="726"/>
      <c r="M31" s="727"/>
      <c r="N31" s="404"/>
    </row>
    <row r="32" spans="1:41" ht="12" customHeight="1" x14ac:dyDescent="0.2">
      <c r="A32" s="404"/>
      <c r="B32" s="468"/>
      <c r="C32" s="724"/>
      <c r="D32" s="724"/>
      <c r="E32" s="724"/>
      <c r="F32" s="724"/>
      <c r="G32" s="724"/>
      <c r="H32" s="724"/>
      <c r="I32" s="725"/>
      <c r="J32" s="725"/>
      <c r="K32" s="726"/>
      <c r="L32" s="726"/>
      <c r="M32" s="727"/>
      <c r="N32" s="404"/>
    </row>
    <row r="33" spans="1:41" ht="12" customHeight="1" x14ac:dyDescent="0.2">
      <c r="A33" s="404"/>
      <c r="B33" s="468"/>
      <c r="C33" s="724"/>
      <c r="D33" s="724"/>
      <c r="E33" s="724"/>
      <c r="F33" s="724"/>
      <c r="G33" s="724"/>
      <c r="H33" s="724"/>
      <c r="I33" s="725"/>
      <c r="J33" s="725"/>
      <c r="K33" s="726"/>
      <c r="L33" s="726"/>
      <c r="M33" s="727"/>
      <c r="N33" s="404"/>
    </row>
    <row r="34" spans="1:41" ht="12" customHeight="1" x14ac:dyDescent="0.2">
      <c r="A34" s="404"/>
      <c r="B34" s="468"/>
      <c r="C34" s="724"/>
      <c r="D34" s="724"/>
      <c r="E34" s="724"/>
      <c r="F34" s="724"/>
      <c r="G34" s="724"/>
      <c r="H34" s="724"/>
      <c r="I34" s="725"/>
      <c r="J34" s="725"/>
      <c r="K34" s="726"/>
      <c r="L34" s="726"/>
      <c r="M34" s="727"/>
      <c r="N34" s="404"/>
    </row>
    <row r="35" spans="1:41" ht="12" customHeight="1" x14ac:dyDescent="0.2">
      <c r="A35" s="404"/>
      <c r="B35" s="468"/>
      <c r="C35" s="724"/>
      <c r="D35" s="724"/>
      <c r="E35" s="724"/>
      <c r="F35" s="724"/>
      <c r="G35" s="724"/>
      <c r="H35" s="724"/>
      <c r="I35" s="725"/>
      <c r="J35" s="725"/>
      <c r="K35" s="726"/>
      <c r="L35" s="726"/>
      <c r="M35" s="727"/>
      <c r="N35" s="404"/>
    </row>
    <row r="36" spans="1:41" ht="27" customHeight="1" x14ac:dyDescent="0.2">
      <c r="A36" s="404"/>
      <c r="B36" s="468"/>
      <c r="C36" s="724"/>
      <c r="D36" s="724"/>
      <c r="E36" s="724"/>
      <c r="F36" s="724"/>
      <c r="G36" s="724"/>
      <c r="H36" s="724"/>
      <c r="I36" s="725"/>
      <c r="J36" s="725"/>
      <c r="K36" s="726"/>
      <c r="L36" s="726"/>
      <c r="M36" s="727"/>
      <c r="N36" s="404"/>
      <c r="AK36" s="431"/>
      <c r="AL36" s="431"/>
      <c r="AM36" s="431"/>
      <c r="AN36" s="431"/>
      <c r="AO36" s="431"/>
    </row>
    <row r="37" spans="1:41" ht="12" customHeight="1" x14ac:dyDescent="0.2">
      <c r="A37" s="404"/>
      <c r="B37" s="468"/>
      <c r="C37" s="724"/>
      <c r="D37" s="724"/>
      <c r="E37" s="724"/>
      <c r="F37" s="724"/>
      <c r="G37" s="724"/>
      <c r="H37" s="724"/>
      <c r="I37" s="725"/>
      <c r="J37" s="725"/>
      <c r="K37" s="726"/>
      <c r="L37" s="726"/>
      <c r="M37" s="727"/>
      <c r="N37" s="404"/>
      <c r="AK37" s="431"/>
      <c r="AL37" s="431"/>
      <c r="AM37" s="431"/>
      <c r="AN37" s="431"/>
      <c r="AO37" s="431"/>
    </row>
    <row r="38" spans="1:41" ht="12" customHeight="1" x14ac:dyDescent="0.2">
      <c r="A38" s="404"/>
      <c r="B38" s="468"/>
      <c r="C38" s="724"/>
      <c r="D38" s="724"/>
      <c r="E38" s="724"/>
      <c r="F38" s="724"/>
      <c r="G38" s="724"/>
      <c r="H38" s="724"/>
      <c r="I38" s="725"/>
      <c r="J38" s="725"/>
      <c r="K38" s="726"/>
      <c r="L38" s="726"/>
      <c r="M38" s="727"/>
      <c r="N38" s="404"/>
      <c r="AK38" s="431"/>
      <c r="AL38" s="431"/>
      <c r="AM38" s="431"/>
      <c r="AN38" s="431"/>
      <c r="AO38" s="431"/>
    </row>
    <row r="39" spans="1:41" ht="12" customHeight="1" x14ac:dyDescent="0.2">
      <c r="A39" s="404"/>
      <c r="B39" s="468"/>
      <c r="C39" s="728"/>
      <c r="D39" s="728"/>
      <c r="E39" s="728"/>
      <c r="F39" s="728"/>
      <c r="G39" s="728"/>
      <c r="H39" s="728"/>
      <c r="I39" s="728"/>
      <c r="J39" s="728"/>
      <c r="K39" s="729"/>
      <c r="L39" s="730"/>
      <c r="M39" s="731"/>
      <c r="N39" s="404"/>
      <c r="AK39" s="431"/>
      <c r="AL39" s="431"/>
      <c r="AM39" s="431"/>
      <c r="AN39" s="431"/>
      <c r="AO39" s="431"/>
    </row>
    <row r="40" spans="1:41" ht="3" customHeight="1" thickBot="1" x14ac:dyDescent="0.25">
      <c r="A40" s="404"/>
      <c r="B40" s="468"/>
      <c r="C40" s="456"/>
      <c r="D40" s="456"/>
      <c r="E40" s="456"/>
      <c r="F40" s="456"/>
      <c r="G40" s="456"/>
      <c r="H40" s="456"/>
      <c r="I40" s="456"/>
      <c r="J40" s="456"/>
      <c r="K40" s="677"/>
      <c r="L40" s="471"/>
      <c r="M40" s="525"/>
      <c r="N40" s="404"/>
      <c r="AK40" s="431"/>
      <c r="AL40" s="431"/>
      <c r="AM40" s="431"/>
      <c r="AN40" s="431"/>
      <c r="AO40" s="431"/>
    </row>
    <row r="41" spans="1:41" ht="13.5" customHeight="1" thickBot="1" x14ac:dyDescent="0.25">
      <c r="A41" s="404"/>
      <c r="B41" s="468"/>
      <c r="C41" s="1636" t="s">
        <v>307</v>
      </c>
      <c r="D41" s="1637"/>
      <c r="E41" s="1637"/>
      <c r="F41" s="1637"/>
      <c r="G41" s="1637"/>
      <c r="H41" s="1637"/>
      <c r="I41" s="1637"/>
      <c r="J41" s="1637"/>
      <c r="K41" s="1637"/>
      <c r="L41" s="1638"/>
      <c r="M41" s="525"/>
      <c r="N41" s="404"/>
      <c r="AK41" s="431"/>
      <c r="AL41" s="431"/>
      <c r="AM41" s="431"/>
      <c r="AN41" s="431"/>
      <c r="AO41" s="431"/>
    </row>
    <row r="42" spans="1:41" s="404" customFormat="1" ht="6.75" customHeight="1" x14ac:dyDescent="0.2">
      <c r="B42" s="468"/>
      <c r="C42" s="1527" t="s">
        <v>133</v>
      </c>
      <c r="D42" s="1527"/>
      <c r="E42" s="678"/>
      <c r="F42" s="678"/>
      <c r="G42" s="678"/>
      <c r="H42" s="678"/>
      <c r="I42" s="678"/>
      <c r="J42" s="678"/>
      <c r="K42" s="679"/>
      <c r="L42" s="679"/>
      <c r="M42" s="525"/>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31"/>
      <c r="AL42" s="431"/>
      <c r="AM42" s="431"/>
      <c r="AN42" s="431"/>
      <c r="AO42" s="431"/>
    </row>
    <row r="43" spans="1:41" ht="10.5" customHeight="1" x14ac:dyDescent="0.2">
      <c r="A43" s="404"/>
      <c r="B43" s="468"/>
      <c r="C43" s="1527"/>
      <c r="D43" s="1527"/>
      <c r="E43" s="1641">
        <v>2017</v>
      </c>
      <c r="F43" s="1641"/>
      <c r="G43" s="1641"/>
      <c r="H43" s="1641"/>
      <c r="I43" s="1641"/>
      <c r="J43" s="1641"/>
      <c r="K43" s="1643" t="str">
        <f xml:space="preserve"> CONCATENATE("valor médio de ",J7,H6)</f>
        <v>valor médio de nov.</v>
      </c>
      <c r="L43" s="422"/>
      <c r="M43" s="414"/>
      <c r="N43" s="404"/>
      <c r="AK43" s="431"/>
      <c r="AL43" s="431"/>
      <c r="AM43" s="431"/>
      <c r="AN43" s="431"/>
      <c r="AO43" s="431"/>
    </row>
    <row r="44" spans="1:41" ht="15" customHeight="1" x14ac:dyDescent="0.2">
      <c r="A44" s="404"/>
      <c r="B44" s="468"/>
      <c r="C44" s="419"/>
      <c r="D44" s="419"/>
      <c r="E44" s="743" t="str">
        <f t="shared" ref="E44:J44" si="7">+E7</f>
        <v>jun.</v>
      </c>
      <c r="F44" s="743" t="str">
        <f t="shared" si="7"/>
        <v>jul.</v>
      </c>
      <c r="G44" s="743" t="str">
        <f t="shared" si="7"/>
        <v>ago.</v>
      </c>
      <c r="H44" s="743" t="str">
        <f t="shared" si="7"/>
        <v>set.</v>
      </c>
      <c r="I44" s="743" t="str">
        <f t="shared" si="7"/>
        <v>out.</v>
      </c>
      <c r="J44" s="743" t="str">
        <f t="shared" si="7"/>
        <v>nov.</v>
      </c>
      <c r="K44" s="1644" t="e">
        <f xml:space="preserve"> CONCATENATE("valor médio de ",#REF!,#REF!)</f>
        <v>#REF!</v>
      </c>
      <c r="L44" s="422"/>
      <c r="M44" s="525"/>
      <c r="N44" s="404"/>
      <c r="AK44" s="431"/>
      <c r="AL44" s="431"/>
      <c r="AM44" s="431"/>
      <c r="AN44" s="431"/>
      <c r="AO44" s="431"/>
    </row>
    <row r="45" spans="1:41" s="427" customFormat="1" ht="13.5" customHeight="1" x14ac:dyDescent="0.2">
      <c r="A45" s="424"/>
      <c r="B45" s="680"/>
      <c r="C45" s="668" t="s">
        <v>68</v>
      </c>
      <c r="D45" s="492"/>
      <c r="E45" s="380">
        <v>209860</v>
      </c>
      <c r="F45" s="380">
        <v>208546</v>
      </c>
      <c r="G45" s="380">
        <v>208665</v>
      </c>
      <c r="H45" s="380">
        <v>208625</v>
      </c>
      <c r="I45" s="380">
        <v>212908</v>
      </c>
      <c r="J45" s="380">
        <v>216919</v>
      </c>
      <c r="K45" s="765">
        <v>111.97924972585599</v>
      </c>
      <c r="L45" s="335"/>
      <c r="M45" s="681"/>
      <c r="N45" s="424"/>
      <c r="O45" s="780"/>
      <c r="P45" s="779"/>
      <c r="Q45" s="780"/>
      <c r="R45" s="780"/>
      <c r="S45" s="409"/>
      <c r="T45" s="409"/>
      <c r="U45" s="409"/>
      <c r="V45" s="409"/>
      <c r="W45" s="409"/>
      <c r="X45" s="409"/>
      <c r="Y45" s="409"/>
      <c r="Z45" s="409"/>
      <c r="AA45" s="409"/>
      <c r="AB45" s="409"/>
      <c r="AC45" s="409"/>
      <c r="AD45" s="409"/>
      <c r="AE45" s="409"/>
      <c r="AF45" s="409"/>
      <c r="AG45" s="409"/>
      <c r="AH45" s="409"/>
      <c r="AI45" s="409"/>
      <c r="AJ45" s="409"/>
      <c r="AK45" s="431"/>
      <c r="AL45" s="431"/>
      <c r="AM45" s="431"/>
      <c r="AN45" s="744"/>
      <c r="AO45" s="744"/>
    </row>
    <row r="46" spans="1:41" ht="15" customHeight="1" x14ac:dyDescent="0.2">
      <c r="A46" s="404"/>
      <c r="B46" s="468"/>
      <c r="C46" s="95" t="s">
        <v>62</v>
      </c>
      <c r="D46" s="412"/>
      <c r="E46" s="332">
        <v>10223</v>
      </c>
      <c r="F46" s="332">
        <v>10124</v>
      </c>
      <c r="G46" s="332">
        <v>10171</v>
      </c>
      <c r="H46" s="332">
        <v>10124</v>
      </c>
      <c r="I46" s="332">
        <v>10199</v>
      </c>
      <c r="J46" s="332">
        <v>10014</v>
      </c>
      <c r="K46" s="749">
        <v>120.840130499259</v>
      </c>
      <c r="L46" s="335"/>
      <c r="M46" s="525"/>
      <c r="N46" s="404"/>
      <c r="AK46" s="431"/>
      <c r="AL46" s="431"/>
      <c r="AM46" s="431"/>
      <c r="AN46" s="431"/>
      <c r="AO46" s="431"/>
    </row>
    <row r="47" spans="1:41" ht="11.65" customHeight="1" x14ac:dyDescent="0.2">
      <c r="A47" s="404"/>
      <c r="B47" s="468"/>
      <c r="C47" s="95" t="s">
        <v>55</v>
      </c>
      <c r="D47" s="412"/>
      <c r="E47" s="332">
        <v>4479</v>
      </c>
      <c r="F47" s="332">
        <v>4492</v>
      </c>
      <c r="G47" s="332">
        <v>4521</v>
      </c>
      <c r="H47" s="332">
        <v>4471</v>
      </c>
      <c r="I47" s="332">
        <v>4513</v>
      </c>
      <c r="J47" s="332">
        <v>4642</v>
      </c>
      <c r="K47" s="749">
        <v>111.602698682533</v>
      </c>
      <c r="L47" s="335"/>
      <c r="M47" s="525"/>
      <c r="N47" s="404"/>
      <c r="AK47" s="431"/>
      <c r="AL47" s="431"/>
      <c r="AM47" s="431"/>
      <c r="AN47" s="431"/>
      <c r="AO47" s="431"/>
    </row>
    <row r="48" spans="1:41" ht="11.65" customHeight="1" x14ac:dyDescent="0.2">
      <c r="A48" s="404"/>
      <c r="B48" s="468"/>
      <c r="C48" s="95" t="s">
        <v>64</v>
      </c>
      <c r="D48" s="412"/>
      <c r="E48" s="332">
        <v>5947</v>
      </c>
      <c r="F48" s="332">
        <v>5824</v>
      </c>
      <c r="G48" s="332">
        <v>5826</v>
      </c>
      <c r="H48" s="332">
        <v>5766</v>
      </c>
      <c r="I48" s="332">
        <v>6006</v>
      </c>
      <c r="J48" s="332">
        <v>6144</v>
      </c>
      <c r="K48" s="749">
        <v>116.007003697155</v>
      </c>
      <c r="L48" s="335"/>
      <c r="M48" s="525"/>
      <c r="N48" s="404"/>
      <c r="AK48" s="431"/>
      <c r="AL48" s="431"/>
      <c r="AM48" s="431"/>
      <c r="AN48" s="431"/>
      <c r="AO48" s="431"/>
    </row>
    <row r="49" spans="1:41" ht="11.65" customHeight="1" x14ac:dyDescent="0.2">
      <c r="A49" s="404"/>
      <c r="B49" s="468"/>
      <c r="C49" s="95" t="s">
        <v>66</v>
      </c>
      <c r="D49" s="412"/>
      <c r="E49" s="332">
        <v>2043</v>
      </c>
      <c r="F49" s="332">
        <v>2030</v>
      </c>
      <c r="G49" s="332">
        <v>2025</v>
      </c>
      <c r="H49" s="332">
        <v>2016</v>
      </c>
      <c r="I49" s="332">
        <v>2047</v>
      </c>
      <c r="J49" s="332">
        <v>2119</v>
      </c>
      <c r="K49" s="749">
        <v>117.678213783404</v>
      </c>
      <c r="L49" s="682"/>
      <c r="M49" s="404"/>
      <c r="N49" s="404"/>
      <c r="AK49" s="431"/>
      <c r="AL49" s="431"/>
      <c r="AM49" s="431"/>
      <c r="AN49" s="431"/>
      <c r="AO49" s="431"/>
    </row>
    <row r="50" spans="1:41" ht="11.65" customHeight="1" x14ac:dyDescent="0.2">
      <c r="A50" s="404"/>
      <c r="B50" s="468"/>
      <c r="C50" s="95" t="s">
        <v>75</v>
      </c>
      <c r="D50" s="412"/>
      <c r="E50" s="332">
        <v>3376</v>
      </c>
      <c r="F50" s="332">
        <v>3385</v>
      </c>
      <c r="G50" s="332">
        <v>3497</v>
      </c>
      <c r="H50" s="332">
        <v>3419</v>
      </c>
      <c r="I50" s="332">
        <v>3423</v>
      </c>
      <c r="J50" s="332">
        <v>3589</v>
      </c>
      <c r="K50" s="749">
        <v>112.042719416689</v>
      </c>
      <c r="L50" s="682"/>
      <c r="M50" s="404"/>
      <c r="N50" s="404"/>
      <c r="AK50" s="431"/>
      <c r="AL50" s="431"/>
      <c r="AM50" s="431"/>
      <c r="AN50" s="431"/>
      <c r="AO50" s="431"/>
    </row>
    <row r="51" spans="1:41" ht="11.65" customHeight="1" x14ac:dyDescent="0.2">
      <c r="A51" s="404"/>
      <c r="B51" s="468"/>
      <c r="C51" s="95" t="s">
        <v>61</v>
      </c>
      <c r="D51" s="412"/>
      <c r="E51" s="332">
        <v>6312</v>
      </c>
      <c r="F51" s="332">
        <v>6259</v>
      </c>
      <c r="G51" s="332">
        <v>6235</v>
      </c>
      <c r="H51" s="332">
        <v>6279</v>
      </c>
      <c r="I51" s="332">
        <v>6394</v>
      </c>
      <c r="J51" s="332">
        <v>6458</v>
      </c>
      <c r="K51" s="749">
        <v>121.689255579334</v>
      </c>
      <c r="L51" s="682"/>
      <c r="M51" s="404"/>
      <c r="N51" s="404"/>
      <c r="AK51" s="431"/>
      <c r="AL51" s="431"/>
      <c r="AM51" s="431"/>
      <c r="AN51" s="431"/>
      <c r="AO51" s="431"/>
    </row>
    <row r="52" spans="1:41" ht="11.65" customHeight="1" x14ac:dyDescent="0.2">
      <c r="A52" s="404"/>
      <c r="B52" s="468"/>
      <c r="C52" s="95" t="s">
        <v>56</v>
      </c>
      <c r="D52" s="412"/>
      <c r="E52" s="332">
        <v>3636</v>
      </c>
      <c r="F52" s="332">
        <v>3621</v>
      </c>
      <c r="G52" s="332">
        <v>3620</v>
      </c>
      <c r="H52" s="332">
        <v>3546</v>
      </c>
      <c r="I52" s="332">
        <v>3494</v>
      </c>
      <c r="J52" s="332">
        <v>3413</v>
      </c>
      <c r="K52" s="749">
        <v>105.98890438247</v>
      </c>
      <c r="L52" s="682"/>
      <c r="M52" s="404"/>
      <c r="N52" s="404"/>
    </row>
    <row r="53" spans="1:41" ht="11.65" customHeight="1" x14ac:dyDescent="0.2">
      <c r="A53" s="404"/>
      <c r="B53" s="468"/>
      <c r="C53" s="95" t="s">
        <v>74</v>
      </c>
      <c r="D53" s="412"/>
      <c r="E53" s="332">
        <v>5787</v>
      </c>
      <c r="F53" s="332">
        <v>5562</v>
      </c>
      <c r="G53" s="332">
        <v>5274</v>
      </c>
      <c r="H53" s="332">
        <v>5264</v>
      </c>
      <c r="I53" s="332">
        <v>5433</v>
      </c>
      <c r="J53" s="332">
        <v>5607</v>
      </c>
      <c r="K53" s="749">
        <v>118.22167576131</v>
      </c>
      <c r="L53" s="682"/>
      <c r="M53" s="404"/>
      <c r="N53" s="404"/>
    </row>
    <row r="54" spans="1:41" ht="11.65" customHeight="1" x14ac:dyDescent="0.2">
      <c r="A54" s="404"/>
      <c r="B54" s="468"/>
      <c r="C54" s="95" t="s">
        <v>76</v>
      </c>
      <c r="D54" s="412"/>
      <c r="E54" s="332">
        <v>2938</v>
      </c>
      <c r="F54" s="332">
        <v>2927</v>
      </c>
      <c r="G54" s="332">
        <v>2941</v>
      </c>
      <c r="H54" s="332">
        <v>2853</v>
      </c>
      <c r="I54" s="332">
        <v>2755</v>
      </c>
      <c r="J54" s="332">
        <v>2921</v>
      </c>
      <c r="K54" s="749">
        <v>109.536395854229</v>
      </c>
      <c r="L54" s="682"/>
      <c r="M54" s="404"/>
      <c r="N54" s="404"/>
    </row>
    <row r="55" spans="1:41" ht="11.65" customHeight="1" x14ac:dyDescent="0.2">
      <c r="A55" s="404"/>
      <c r="B55" s="468"/>
      <c r="C55" s="95" t="s">
        <v>60</v>
      </c>
      <c r="D55" s="412"/>
      <c r="E55" s="332">
        <v>4122</v>
      </c>
      <c r="F55" s="332">
        <v>4041</v>
      </c>
      <c r="G55" s="332">
        <v>3975</v>
      </c>
      <c r="H55" s="332">
        <v>4043</v>
      </c>
      <c r="I55" s="332">
        <v>4010</v>
      </c>
      <c r="J55" s="332">
        <v>4097</v>
      </c>
      <c r="K55" s="749">
        <v>117.186567307692</v>
      </c>
      <c r="L55" s="682"/>
      <c r="M55" s="404"/>
      <c r="N55" s="404"/>
    </row>
    <row r="56" spans="1:41" ht="11.65" customHeight="1" x14ac:dyDescent="0.2">
      <c r="A56" s="404"/>
      <c r="B56" s="468"/>
      <c r="C56" s="95" t="s">
        <v>59</v>
      </c>
      <c r="D56" s="412"/>
      <c r="E56" s="332">
        <v>36137</v>
      </c>
      <c r="F56" s="332">
        <v>35930</v>
      </c>
      <c r="G56" s="332">
        <v>36384</v>
      </c>
      <c r="H56" s="332">
        <v>36991</v>
      </c>
      <c r="I56" s="332">
        <v>37707</v>
      </c>
      <c r="J56" s="332">
        <v>38226</v>
      </c>
      <c r="K56" s="749">
        <v>114.730265979488</v>
      </c>
      <c r="L56" s="682"/>
      <c r="M56" s="404"/>
      <c r="N56" s="404"/>
    </row>
    <row r="57" spans="1:41" ht="11.65" customHeight="1" x14ac:dyDescent="0.2">
      <c r="A57" s="404"/>
      <c r="B57" s="468"/>
      <c r="C57" s="95" t="s">
        <v>57</v>
      </c>
      <c r="D57" s="412"/>
      <c r="E57" s="332">
        <v>3189</v>
      </c>
      <c r="F57" s="332">
        <v>3176</v>
      </c>
      <c r="G57" s="332">
        <v>3264</v>
      </c>
      <c r="H57" s="332">
        <v>3170</v>
      </c>
      <c r="I57" s="332">
        <v>3223</v>
      </c>
      <c r="J57" s="332">
        <v>3317</v>
      </c>
      <c r="K57" s="749">
        <v>112.89585553582</v>
      </c>
      <c r="L57" s="682"/>
      <c r="M57" s="404"/>
      <c r="N57" s="404"/>
    </row>
    <row r="58" spans="1:41" ht="11.65" customHeight="1" x14ac:dyDescent="0.2">
      <c r="A58" s="404"/>
      <c r="B58" s="468"/>
      <c r="C58" s="95" t="s">
        <v>63</v>
      </c>
      <c r="D58" s="412"/>
      <c r="E58" s="332">
        <v>61109</v>
      </c>
      <c r="F58" s="332">
        <v>60847</v>
      </c>
      <c r="G58" s="332">
        <v>60925</v>
      </c>
      <c r="H58" s="332">
        <v>61057</v>
      </c>
      <c r="I58" s="332">
        <v>62909</v>
      </c>
      <c r="J58" s="332">
        <v>63998</v>
      </c>
      <c r="K58" s="749">
        <v>113.3167969843</v>
      </c>
      <c r="L58" s="682"/>
      <c r="M58" s="404"/>
      <c r="N58" s="404"/>
    </row>
    <row r="59" spans="1:41" ht="11.65" customHeight="1" x14ac:dyDescent="0.2">
      <c r="A59" s="404"/>
      <c r="B59" s="468"/>
      <c r="C59" s="95" t="s">
        <v>79</v>
      </c>
      <c r="D59" s="412"/>
      <c r="E59" s="332">
        <v>5525</v>
      </c>
      <c r="F59" s="332">
        <v>5447</v>
      </c>
      <c r="G59" s="332">
        <v>5498</v>
      </c>
      <c r="H59" s="332">
        <v>5442</v>
      </c>
      <c r="I59" s="332">
        <v>5422</v>
      </c>
      <c r="J59" s="332">
        <v>5531</v>
      </c>
      <c r="K59" s="749">
        <v>113.67250439058699</v>
      </c>
      <c r="L59" s="682"/>
      <c r="M59" s="404"/>
      <c r="N59" s="404"/>
    </row>
    <row r="60" spans="1:41" ht="11.65" customHeight="1" x14ac:dyDescent="0.2">
      <c r="A60" s="404"/>
      <c r="B60" s="468"/>
      <c r="C60" s="95" t="s">
        <v>58</v>
      </c>
      <c r="D60" s="412"/>
      <c r="E60" s="332">
        <v>18379</v>
      </c>
      <c r="F60" s="332">
        <v>18398</v>
      </c>
      <c r="G60" s="332">
        <v>18272</v>
      </c>
      <c r="H60" s="332">
        <v>18173</v>
      </c>
      <c r="I60" s="332">
        <v>18409</v>
      </c>
      <c r="J60" s="332">
        <v>19098</v>
      </c>
      <c r="K60" s="749">
        <v>119.810330237358</v>
      </c>
      <c r="L60" s="682"/>
      <c r="M60" s="404"/>
      <c r="N60" s="404"/>
    </row>
    <row r="61" spans="1:41" ht="11.65" customHeight="1" x14ac:dyDescent="0.2">
      <c r="A61" s="404"/>
      <c r="B61" s="468"/>
      <c r="C61" s="95" t="s">
        <v>65</v>
      </c>
      <c r="D61" s="412"/>
      <c r="E61" s="332">
        <v>2242</v>
      </c>
      <c r="F61" s="332">
        <v>2229</v>
      </c>
      <c r="G61" s="332">
        <v>2210</v>
      </c>
      <c r="H61" s="332">
        <v>2216</v>
      </c>
      <c r="I61" s="332">
        <v>2215</v>
      </c>
      <c r="J61" s="332">
        <v>2256</v>
      </c>
      <c r="K61" s="749">
        <v>120.655</v>
      </c>
      <c r="L61" s="682"/>
      <c r="M61" s="404"/>
      <c r="N61" s="404"/>
    </row>
    <row r="62" spans="1:41" ht="11.65" customHeight="1" x14ac:dyDescent="0.2">
      <c r="A62" s="404"/>
      <c r="B62" s="468"/>
      <c r="C62" s="95" t="s">
        <v>67</v>
      </c>
      <c r="D62" s="412"/>
      <c r="E62" s="332">
        <v>5372</v>
      </c>
      <c r="F62" s="332">
        <v>5413</v>
      </c>
      <c r="G62" s="332">
        <v>5320</v>
      </c>
      <c r="H62" s="332">
        <v>5314</v>
      </c>
      <c r="I62" s="332">
        <v>5470</v>
      </c>
      <c r="J62" s="332">
        <v>5560</v>
      </c>
      <c r="K62" s="749">
        <v>119.084400357462</v>
      </c>
      <c r="L62" s="682"/>
      <c r="M62" s="404"/>
      <c r="N62" s="404"/>
      <c r="P62" s="462">
        <f>69843/J45*100</f>
        <v>32.197732794268831</v>
      </c>
    </row>
    <row r="63" spans="1:41" ht="11.65" customHeight="1" x14ac:dyDescent="0.2">
      <c r="A63" s="404"/>
      <c r="B63" s="468"/>
      <c r="C63" s="95" t="s">
        <v>77</v>
      </c>
      <c r="D63" s="412"/>
      <c r="E63" s="332">
        <v>7289</v>
      </c>
      <c r="F63" s="332">
        <v>7227</v>
      </c>
      <c r="G63" s="332">
        <v>7141</v>
      </c>
      <c r="H63" s="332">
        <v>7150</v>
      </c>
      <c r="I63" s="332">
        <v>7418</v>
      </c>
      <c r="J63" s="332">
        <v>7509</v>
      </c>
      <c r="K63" s="749">
        <v>113.62085196454601</v>
      </c>
      <c r="L63" s="682"/>
      <c r="M63" s="404"/>
      <c r="N63" s="404"/>
    </row>
    <row r="64" spans="1:41" ht="11.25" customHeight="1" x14ac:dyDescent="0.2">
      <c r="A64" s="404"/>
      <c r="B64" s="468"/>
      <c r="C64" s="95" t="s">
        <v>130</v>
      </c>
      <c r="D64" s="412"/>
      <c r="E64" s="332">
        <v>17791</v>
      </c>
      <c r="F64" s="332">
        <v>17732</v>
      </c>
      <c r="G64" s="332">
        <v>17729</v>
      </c>
      <c r="H64" s="332">
        <v>17534</v>
      </c>
      <c r="I64" s="332">
        <v>18006</v>
      </c>
      <c r="J64" s="332">
        <v>18525</v>
      </c>
      <c r="K64" s="749">
        <v>82.331313533229107</v>
      </c>
      <c r="L64" s="682"/>
      <c r="M64" s="404"/>
      <c r="N64" s="404"/>
    </row>
    <row r="65" spans="1:15" ht="11.65" customHeight="1" x14ac:dyDescent="0.2">
      <c r="A65" s="404"/>
      <c r="B65" s="468"/>
      <c r="C65" s="95" t="s">
        <v>131</v>
      </c>
      <c r="D65" s="412"/>
      <c r="E65" s="332">
        <v>3964</v>
      </c>
      <c r="F65" s="332">
        <v>3882</v>
      </c>
      <c r="G65" s="332">
        <v>3837</v>
      </c>
      <c r="H65" s="332">
        <v>3799</v>
      </c>
      <c r="I65" s="332">
        <v>3858</v>
      </c>
      <c r="J65" s="332">
        <v>3895</v>
      </c>
      <c r="K65" s="749">
        <v>106.69452086553299</v>
      </c>
      <c r="L65" s="682"/>
      <c r="M65" s="404"/>
      <c r="N65" s="404"/>
    </row>
    <row r="66" spans="1:15" s="685" customFormat="1" ht="7.5" customHeight="1" x14ac:dyDescent="0.15">
      <c r="A66" s="683"/>
      <c r="B66" s="684"/>
      <c r="C66" s="1646" t="str">
        <f>CONCATENATE("notas: dados sujeitos a atualizações"".")</f>
        <v>notas: dados sujeitos a atualizações".</v>
      </c>
      <c r="D66" s="1646"/>
      <c r="E66" s="1646"/>
      <c r="F66" s="1646"/>
      <c r="G66" s="1646"/>
      <c r="H66" s="1646"/>
      <c r="I66" s="1646"/>
      <c r="J66" s="1646"/>
      <c r="K66" s="1646"/>
      <c r="L66" s="1646"/>
      <c r="M66" s="1098"/>
      <c r="N66" s="1098"/>
      <c r="O66" s="1098"/>
    </row>
    <row r="67" spans="1:15" ht="9" customHeight="1" x14ac:dyDescent="0.2">
      <c r="A67" s="404"/>
      <c r="B67" s="687"/>
      <c r="C67" s="688" t="s">
        <v>240</v>
      </c>
      <c r="D67" s="412"/>
      <c r="E67" s="686"/>
      <c r="F67" s="686"/>
      <c r="G67" s="686"/>
      <c r="H67" s="686"/>
      <c r="I67" s="689"/>
      <c r="J67" s="579"/>
      <c r="K67" s="579"/>
      <c r="L67" s="579"/>
      <c r="M67" s="525"/>
      <c r="N67" s="404"/>
    </row>
    <row r="68" spans="1:15" ht="13.5" customHeight="1" x14ac:dyDescent="0.2">
      <c r="A68" s="404"/>
      <c r="B68" s="684"/>
      <c r="C68" s="473" t="s">
        <v>426</v>
      </c>
      <c r="D68" s="412"/>
      <c r="E68" s="686"/>
      <c r="F68" s="686"/>
      <c r="G68" s="686"/>
      <c r="H68" s="686"/>
      <c r="I68" s="447" t="s">
        <v>134</v>
      </c>
      <c r="J68" s="579"/>
      <c r="K68" s="579"/>
      <c r="L68" s="579"/>
      <c r="M68" s="525"/>
      <c r="N68" s="404"/>
    </row>
    <row r="69" spans="1:15" ht="13.5" customHeight="1" x14ac:dyDescent="0.2">
      <c r="A69" s="404"/>
      <c r="B69" s="690">
        <v>18</v>
      </c>
      <c r="C69" s="1642">
        <v>43070</v>
      </c>
      <c r="D69" s="1642"/>
      <c r="E69" s="1642"/>
      <c r="F69" s="1642"/>
      <c r="G69" s="414"/>
      <c r="H69" s="414"/>
      <c r="I69" s="414"/>
      <c r="J69" s="414"/>
      <c r="K69" s="414"/>
      <c r="L69" s="414"/>
      <c r="M69" s="414"/>
      <c r="N69" s="414"/>
    </row>
  </sheetData>
  <mergeCells count="13">
    <mergeCell ref="C69:F69"/>
    <mergeCell ref="C41:L41"/>
    <mergeCell ref="C42:D43"/>
    <mergeCell ref="K43:K44"/>
    <mergeCell ref="G30:J30"/>
    <mergeCell ref="E43:J43"/>
    <mergeCell ref="C66:L66"/>
    <mergeCell ref="L1:M1"/>
    <mergeCell ref="B2:D2"/>
    <mergeCell ref="C4:L4"/>
    <mergeCell ref="C5:D6"/>
    <mergeCell ref="K6:K7"/>
    <mergeCell ref="E6:J6"/>
  </mergeCells>
  <conditionalFormatting sqref="E7:G7">
    <cfRule type="cellIs" dxfId="10" priority="6" operator="equal">
      <formula>"jan."</formula>
    </cfRule>
  </conditionalFormatting>
  <conditionalFormatting sqref="H7:J7">
    <cfRule type="cellIs" dxfId="9" priority="3" operator="equal">
      <formula>"jan."</formula>
    </cfRule>
  </conditionalFormatting>
  <conditionalFormatting sqref="E44:G44">
    <cfRule type="cellIs" dxfId="8" priority="2" operator="equal">
      <formula>"jan."</formula>
    </cfRule>
  </conditionalFormatting>
  <conditionalFormatting sqref="H44:J44">
    <cfRule type="cellIs" dxfId="7"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190500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17">
    <tabColor theme="3"/>
  </sheetPr>
  <dimension ref="A1:V75"/>
  <sheetViews>
    <sheetView zoomScaleNormal="100" workbookViewId="0"/>
  </sheetViews>
  <sheetFormatPr defaultRowHeight="12.75" x14ac:dyDescent="0.2"/>
  <cols>
    <col min="1" max="1" width="1" style="409" customWidth="1"/>
    <col min="2" max="2" width="2.5703125" style="409" customWidth="1"/>
    <col min="3" max="3" width="1.140625" style="409" customWidth="1"/>
    <col min="4" max="4" width="25.85546875" style="409" customWidth="1"/>
    <col min="5" max="10" width="7.5703125" style="420" customWidth="1"/>
    <col min="11" max="11" width="7.5703125" style="449" customWidth="1"/>
    <col min="12" max="12" width="7.5703125" style="420" customWidth="1"/>
    <col min="13" max="13" width="7.7109375" style="449" customWidth="1"/>
    <col min="14" max="14" width="2.5703125" style="409" customWidth="1"/>
    <col min="15" max="15" width="1" style="409" customWidth="1"/>
    <col min="16" max="16384" width="9.140625" style="409"/>
  </cols>
  <sheetData>
    <row r="1" spans="1:15" ht="13.5" customHeight="1" x14ac:dyDescent="0.2">
      <c r="A1" s="404"/>
      <c r="B1" s="1648" t="s">
        <v>331</v>
      </c>
      <c r="C1" s="1648"/>
      <c r="D1" s="1648"/>
      <c r="E1" s="406"/>
      <c r="F1" s="406"/>
      <c r="G1" s="406"/>
      <c r="H1" s="406"/>
      <c r="I1" s="406"/>
      <c r="J1" s="407"/>
      <c r="K1" s="692"/>
      <c r="L1" s="692"/>
      <c r="M1" s="692"/>
      <c r="N1" s="408"/>
      <c r="O1" s="404"/>
    </row>
    <row r="2" spans="1:15" ht="6" customHeight="1" x14ac:dyDescent="0.2">
      <c r="A2" s="404"/>
      <c r="B2" s="1649"/>
      <c r="C2" s="1649"/>
      <c r="D2" s="1649"/>
      <c r="E2" s="410"/>
      <c r="F2" s="411"/>
      <c r="G2" s="411"/>
      <c r="H2" s="411"/>
      <c r="I2" s="411"/>
      <c r="J2" s="411"/>
      <c r="K2" s="412"/>
      <c r="L2" s="411"/>
      <c r="M2" s="412"/>
      <c r="N2" s="413"/>
      <c r="O2" s="404"/>
    </row>
    <row r="3" spans="1:15" ht="13.5" customHeight="1" thickBot="1" x14ac:dyDescent="0.25">
      <c r="A3" s="404"/>
      <c r="B3" s="414"/>
      <c r="C3" s="414"/>
      <c r="D3" s="414"/>
      <c r="E3" s="411"/>
      <c r="F3" s="411"/>
      <c r="G3" s="411"/>
      <c r="H3" s="411"/>
      <c r="I3" s="411" t="s">
        <v>34</v>
      </c>
      <c r="J3" s="411"/>
      <c r="K3" s="574"/>
      <c r="L3" s="411"/>
      <c r="M3" s="1056" t="s">
        <v>73</v>
      </c>
      <c r="N3" s="415"/>
      <c r="O3" s="404"/>
    </row>
    <row r="4" spans="1:15" s="418" customFormat="1" ht="13.5" customHeight="1" thickBot="1" x14ac:dyDescent="0.25">
      <c r="A4" s="416"/>
      <c r="B4" s="417"/>
      <c r="C4" s="1650" t="s">
        <v>0</v>
      </c>
      <c r="D4" s="1651"/>
      <c r="E4" s="1651"/>
      <c r="F4" s="1651"/>
      <c r="G4" s="1651"/>
      <c r="H4" s="1651"/>
      <c r="I4" s="1651"/>
      <c r="J4" s="1651"/>
      <c r="K4" s="1651"/>
      <c r="L4" s="1651"/>
      <c r="M4" s="1652"/>
      <c r="N4" s="415"/>
      <c r="O4" s="404"/>
    </row>
    <row r="5" spans="1:15" ht="4.5" customHeight="1" x14ac:dyDescent="0.2">
      <c r="A5" s="404"/>
      <c r="B5" s="414"/>
      <c r="C5" s="1527" t="s">
        <v>78</v>
      </c>
      <c r="D5" s="1527"/>
      <c r="F5" s="849"/>
      <c r="G5" s="849"/>
      <c r="H5" s="849"/>
      <c r="I5" s="421"/>
      <c r="J5" s="421"/>
      <c r="K5" s="421"/>
      <c r="L5" s="421"/>
      <c r="M5" s="421"/>
      <c r="N5" s="415"/>
      <c r="O5" s="404"/>
    </row>
    <row r="6" spans="1:15" ht="12" customHeight="1" x14ac:dyDescent="0.2">
      <c r="A6" s="404"/>
      <c r="B6" s="414"/>
      <c r="C6" s="1527"/>
      <c r="D6" s="1527"/>
      <c r="E6" s="1530">
        <v>2017</v>
      </c>
      <c r="F6" s="1530"/>
      <c r="G6" s="1530"/>
      <c r="H6" s="1530"/>
      <c r="I6" s="1530"/>
      <c r="J6" s="1530"/>
      <c r="K6" s="1530"/>
      <c r="L6" s="1530"/>
      <c r="M6" s="1530"/>
      <c r="N6" s="415"/>
      <c r="O6" s="404"/>
    </row>
    <row r="7" spans="1:15" s="418" customFormat="1" ht="12.75" customHeight="1" x14ac:dyDescent="0.2">
      <c r="A7" s="416"/>
      <c r="B7" s="417"/>
      <c r="C7" s="423"/>
      <c r="D7" s="423"/>
      <c r="E7" s="835" t="s">
        <v>103</v>
      </c>
      <c r="F7" s="835" t="s">
        <v>102</v>
      </c>
      <c r="G7" s="750" t="s">
        <v>101</v>
      </c>
      <c r="H7" s="836" t="s">
        <v>100</v>
      </c>
      <c r="I7" s="835" t="s">
        <v>99</v>
      </c>
      <c r="J7" s="836" t="s">
        <v>98</v>
      </c>
      <c r="K7" s="836" t="s">
        <v>97</v>
      </c>
      <c r="L7" s="836" t="s">
        <v>96</v>
      </c>
      <c r="M7" s="836" t="s">
        <v>95</v>
      </c>
      <c r="N7" s="415"/>
      <c r="O7" s="404"/>
    </row>
    <row r="8" spans="1:15" s="427" customFormat="1" ht="12.75" customHeight="1" x14ac:dyDescent="0.2">
      <c r="A8" s="424"/>
      <c r="B8" s="425"/>
      <c r="C8" s="1653" t="s">
        <v>482</v>
      </c>
      <c r="D8" s="1653"/>
      <c r="E8" s="426"/>
      <c r="F8" s="426"/>
      <c r="G8" s="426"/>
      <c r="H8" s="426"/>
      <c r="I8" s="426"/>
      <c r="J8" s="426"/>
      <c r="K8" s="426"/>
      <c r="L8" s="426"/>
      <c r="M8" s="426"/>
      <c r="N8" s="415"/>
      <c r="O8" s="404"/>
    </row>
    <row r="9" spans="1:15" ht="11.25" customHeight="1" x14ac:dyDescent="0.2">
      <c r="A9" s="404"/>
      <c r="B9" s="1047"/>
      <c r="C9" s="1042" t="s">
        <v>135</v>
      </c>
      <c r="D9" s="1048"/>
      <c r="E9" s="1049">
        <v>237358</v>
      </c>
      <c r="F9" s="1049">
        <v>236304</v>
      </c>
      <c r="G9" s="1049">
        <v>235227</v>
      </c>
      <c r="H9" s="1049">
        <v>234456</v>
      </c>
      <c r="I9" s="1049">
        <v>233731</v>
      </c>
      <c r="J9" s="1049">
        <v>233018</v>
      </c>
      <c r="K9" s="1049">
        <v>232252</v>
      </c>
      <c r="L9" s="1049">
        <v>231618</v>
      </c>
      <c r="M9" s="1049">
        <v>231164</v>
      </c>
      <c r="N9" s="415"/>
      <c r="O9" s="404"/>
    </row>
    <row r="10" spans="1:15" ht="11.25" customHeight="1" x14ac:dyDescent="0.2">
      <c r="A10" s="404"/>
      <c r="B10" s="1047"/>
      <c r="C10" s="1042"/>
      <c r="D10" s="1050" t="s">
        <v>72</v>
      </c>
      <c r="E10" s="1051">
        <v>125185</v>
      </c>
      <c r="F10" s="1051">
        <v>124700</v>
      </c>
      <c r="G10" s="1051">
        <v>124205</v>
      </c>
      <c r="H10" s="1051">
        <v>123862</v>
      </c>
      <c r="I10" s="1051">
        <v>123586</v>
      </c>
      <c r="J10" s="1051">
        <v>123288</v>
      </c>
      <c r="K10" s="1051">
        <v>122964</v>
      </c>
      <c r="L10" s="1051">
        <v>122703</v>
      </c>
      <c r="M10" s="1051">
        <v>122539</v>
      </c>
      <c r="N10" s="415"/>
      <c r="O10" s="404"/>
    </row>
    <row r="11" spans="1:15" ht="11.25" customHeight="1" x14ac:dyDescent="0.2">
      <c r="A11" s="404"/>
      <c r="B11" s="1047"/>
      <c r="C11" s="1042"/>
      <c r="D11" s="1050" t="s">
        <v>71</v>
      </c>
      <c r="E11" s="1051">
        <v>112173</v>
      </c>
      <c r="F11" s="1051">
        <v>111604</v>
      </c>
      <c r="G11" s="1051">
        <v>111022</v>
      </c>
      <c r="H11" s="1051">
        <v>110594</v>
      </c>
      <c r="I11" s="1051">
        <v>110145</v>
      </c>
      <c r="J11" s="1051">
        <v>109730</v>
      </c>
      <c r="K11" s="1051">
        <v>109288</v>
      </c>
      <c r="L11" s="1051">
        <v>108915</v>
      </c>
      <c r="M11" s="1051">
        <v>108625</v>
      </c>
      <c r="N11" s="415"/>
      <c r="O11" s="404"/>
    </row>
    <row r="12" spans="1:15" ht="11.25" customHeight="1" x14ac:dyDescent="0.2">
      <c r="A12" s="404"/>
      <c r="B12" s="1047"/>
      <c r="C12" s="1042" t="s">
        <v>136</v>
      </c>
      <c r="D12" s="1048"/>
      <c r="E12" s="1049">
        <v>2031113</v>
      </c>
      <c r="F12" s="1049">
        <v>2031827</v>
      </c>
      <c r="G12" s="1049">
        <v>2032424</v>
      </c>
      <c r="H12" s="1049">
        <v>2033205</v>
      </c>
      <c r="I12" s="1049">
        <v>2034017</v>
      </c>
      <c r="J12" s="1049">
        <v>2035123</v>
      </c>
      <c r="K12" s="1049">
        <v>2035585</v>
      </c>
      <c r="L12" s="1049">
        <v>2036055</v>
      </c>
      <c r="M12" s="1049">
        <v>2037514</v>
      </c>
      <c r="N12" s="415"/>
      <c r="O12" s="404"/>
    </row>
    <row r="13" spans="1:15" ht="11.25" customHeight="1" x14ac:dyDescent="0.2">
      <c r="A13" s="404"/>
      <c r="B13" s="1047"/>
      <c r="C13" s="1042"/>
      <c r="D13" s="1050" t="s">
        <v>72</v>
      </c>
      <c r="E13" s="1051">
        <v>956313</v>
      </c>
      <c r="F13" s="1051">
        <v>956663</v>
      </c>
      <c r="G13" s="1051">
        <v>956852</v>
      </c>
      <c r="H13" s="1051">
        <v>957189</v>
      </c>
      <c r="I13" s="1051">
        <v>957390</v>
      </c>
      <c r="J13" s="1051">
        <v>957833</v>
      </c>
      <c r="K13" s="1051">
        <v>957904</v>
      </c>
      <c r="L13" s="1051">
        <v>957972</v>
      </c>
      <c r="M13" s="1051">
        <v>958342</v>
      </c>
      <c r="N13" s="415"/>
      <c r="O13" s="404"/>
    </row>
    <row r="14" spans="1:15" ht="11.25" customHeight="1" x14ac:dyDescent="0.2">
      <c r="A14" s="404"/>
      <c r="B14" s="1047"/>
      <c r="C14" s="1042"/>
      <c r="D14" s="1050" t="s">
        <v>71</v>
      </c>
      <c r="E14" s="1051">
        <v>1074800</v>
      </c>
      <c r="F14" s="1051">
        <v>1075164</v>
      </c>
      <c r="G14" s="1051">
        <v>1075572</v>
      </c>
      <c r="H14" s="1051">
        <v>1076016</v>
      </c>
      <c r="I14" s="1051">
        <v>1076627</v>
      </c>
      <c r="J14" s="1051">
        <v>1077290</v>
      </c>
      <c r="K14" s="1051">
        <v>1077681</v>
      </c>
      <c r="L14" s="1051">
        <v>1078083</v>
      </c>
      <c r="M14" s="1051">
        <v>1079172</v>
      </c>
      <c r="N14" s="415"/>
      <c r="O14" s="404"/>
    </row>
    <row r="15" spans="1:15" ht="11.25" customHeight="1" x14ac:dyDescent="0.2">
      <c r="A15" s="404"/>
      <c r="B15" s="1047"/>
      <c r="C15" s="1042" t="s">
        <v>137</v>
      </c>
      <c r="D15" s="1048"/>
      <c r="E15" s="1049">
        <v>714603</v>
      </c>
      <c r="F15" s="1049">
        <v>715587</v>
      </c>
      <c r="G15" s="1049">
        <v>716178</v>
      </c>
      <c r="H15" s="1049">
        <v>717512</v>
      </c>
      <c r="I15" s="1049">
        <v>718739</v>
      </c>
      <c r="J15" s="1049">
        <v>718225</v>
      </c>
      <c r="K15" s="1049">
        <v>712459</v>
      </c>
      <c r="L15" s="1049">
        <v>712788</v>
      </c>
      <c r="M15" s="1049">
        <v>714211</v>
      </c>
      <c r="N15" s="415"/>
      <c r="O15" s="404"/>
    </row>
    <row r="16" spans="1:15" ht="11.25" customHeight="1" x14ac:dyDescent="0.2">
      <c r="A16" s="404"/>
      <c r="B16" s="1047"/>
      <c r="C16" s="1042"/>
      <c r="D16" s="1050" t="s">
        <v>72</v>
      </c>
      <c r="E16" s="1051">
        <v>131545</v>
      </c>
      <c r="F16" s="1051">
        <v>132050</v>
      </c>
      <c r="G16" s="1051">
        <v>132336</v>
      </c>
      <c r="H16" s="1051">
        <v>132788</v>
      </c>
      <c r="I16" s="1051">
        <v>133123</v>
      </c>
      <c r="J16" s="1051">
        <v>133279</v>
      </c>
      <c r="K16" s="1051">
        <v>130656</v>
      </c>
      <c r="L16" s="1051">
        <v>130887</v>
      </c>
      <c r="M16" s="1051">
        <v>131463</v>
      </c>
      <c r="N16" s="415"/>
      <c r="O16" s="404"/>
    </row>
    <row r="17" spans="1:22" ht="11.25" customHeight="1" x14ac:dyDescent="0.2">
      <c r="A17" s="404"/>
      <c r="B17" s="1047"/>
      <c r="C17" s="1042"/>
      <c r="D17" s="1050" t="s">
        <v>71</v>
      </c>
      <c r="E17" s="1051">
        <v>583058</v>
      </c>
      <c r="F17" s="1051">
        <v>583537</v>
      </c>
      <c r="G17" s="1051">
        <v>583842</v>
      </c>
      <c r="H17" s="1051">
        <v>584724</v>
      </c>
      <c r="I17" s="1051">
        <v>585616</v>
      </c>
      <c r="J17" s="1051">
        <v>584946</v>
      </c>
      <c r="K17" s="1051">
        <v>581803</v>
      </c>
      <c r="L17" s="1051">
        <v>581901</v>
      </c>
      <c r="M17" s="1051">
        <v>582748</v>
      </c>
      <c r="N17" s="415"/>
      <c r="O17" s="404"/>
    </row>
    <row r="18" spans="1:22" ht="8.25" customHeight="1" x14ac:dyDescent="0.2">
      <c r="A18" s="404"/>
      <c r="B18" s="1047"/>
      <c r="C18" s="1654" t="s">
        <v>647</v>
      </c>
      <c r="D18" s="1654"/>
      <c r="E18" s="1654"/>
      <c r="F18" s="1654"/>
      <c r="G18" s="1654"/>
      <c r="H18" s="1654"/>
      <c r="I18" s="1654"/>
      <c r="J18" s="1654"/>
      <c r="K18" s="1654"/>
      <c r="L18" s="1654"/>
      <c r="M18" s="1654"/>
      <c r="N18" s="415"/>
      <c r="O18" s="88"/>
    </row>
    <row r="19" spans="1:22" ht="6" customHeight="1" thickBot="1" x14ac:dyDescent="0.25">
      <c r="A19" s="404"/>
      <c r="B19" s="414"/>
      <c r="C19" s="693"/>
      <c r="D19" s="693"/>
      <c r="E19" s="693"/>
      <c r="F19" s="693"/>
      <c r="G19" s="693"/>
      <c r="H19" s="693"/>
      <c r="I19" s="693"/>
      <c r="J19" s="693"/>
      <c r="K19" s="693"/>
      <c r="L19" s="693"/>
      <c r="M19" s="693"/>
      <c r="N19" s="415"/>
      <c r="O19" s="88"/>
    </row>
    <row r="20" spans="1:22" ht="15" customHeight="1" thickBot="1" x14ac:dyDescent="0.25">
      <c r="A20" s="404"/>
      <c r="B20" s="414"/>
      <c r="C20" s="1655" t="s">
        <v>474</v>
      </c>
      <c r="D20" s="1656"/>
      <c r="E20" s="1656"/>
      <c r="F20" s="1656"/>
      <c r="G20" s="1656"/>
      <c r="H20" s="1656"/>
      <c r="I20" s="1656"/>
      <c r="J20" s="1656"/>
      <c r="K20" s="1656"/>
      <c r="L20" s="1656"/>
      <c r="M20" s="1657"/>
      <c r="N20" s="415"/>
      <c r="O20" s="404"/>
    </row>
    <row r="21" spans="1:22" ht="9" customHeight="1" x14ac:dyDescent="0.2">
      <c r="A21" s="404"/>
      <c r="B21" s="414"/>
      <c r="C21" s="89" t="s">
        <v>78</v>
      </c>
      <c r="D21" s="412"/>
      <c r="E21" s="428"/>
      <c r="F21" s="428"/>
      <c r="G21" s="428"/>
      <c r="H21" s="428"/>
      <c r="I21" s="428"/>
      <c r="J21" s="428"/>
      <c r="K21" s="428"/>
      <c r="L21" s="428"/>
      <c r="M21" s="428"/>
      <c r="N21" s="415"/>
      <c r="O21" s="404"/>
    </row>
    <row r="22" spans="1:22" ht="12.75" customHeight="1" x14ac:dyDescent="0.2">
      <c r="A22" s="404"/>
      <c r="B22" s="414"/>
      <c r="C22" s="1653" t="s">
        <v>138</v>
      </c>
      <c r="D22" s="1653"/>
      <c r="E22" s="409"/>
      <c r="F22" s="426"/>
      <c r="G22" s="426"/>
      <c r="H22" s="426"/>
      <c r="I22" s="426"/>
      <c r="J22" s="426"/>
      <c r="K22" s="426"/>
      <c r="L22" s="426"/>
      <c r="M22" s="426"/>
      <c r="N22" s="415"/>
      <c r="O22" s="404"/>
    </row>
    <row r="23" spans="1:22" s="418" customFormat="1" ht="11.25" customHeight="1" x14ac:dyDescent="0.2">
      <c r="A23" s="416"/>
      <c r="B23" s="1052"/>
      <c r="C23" s="1036" t="s">
        <v>139</v>
      </c>
      <c r="D23" s="1053"/>
      <c r="E23" s="1039">
        <v>1123072</v>
      </c>
      <c r="F23" s="1039">
        <v>1127793</v>
      </c>
      <c r="G23" s="1039">
        <v>1130900</v>
      </c>
      <c r="H23" s="1039">
        <v>1135137</v>
      </c>
      <c r="I23" s="1039">
        <v>1139138</v>
      </c>
      <c r="J23" s="1039">
        <v>1139136</v>
      </c>
      <c r="K23" s="1039">
        <v>1100722</v>
      </c>
      <c r="L23" s="1039">
        <v>1101820</v>
      </c>
      <c r="M23" s="1039">
        <v>1100103</v>
      </c>
      <c r="N23" s="415"/>
      <c r="O23" s="416"/>
    </row>
    <row r="24" spans="1:22" ht="11.25" customHeight="1" x14ac:dyDescent="0.2">
      <c r="A24" s="404"/>
      <c r="B24" s="1047"/>
      <c r="C24" s="1658" t="s">
        <v>346</v>
      </c>
      <c r="D24" s="1658"/>
      <c r="E24" s="1039">
        <v>85885</v>
      </c>
      <c r="F24" s="1039">
        <v>86795</v>
      </c>
      <c r="G24" s="1039">
        <v>87350</v>
      </c>
      <c r="H24" s="1039">
        <v>87904</v>
      </c>
      <c r="I24" s="1039">
        <v>88304</v>
      </c>
      <c r="J24" s="1039">
        <v>88543</v>
      </c>
      <c r="K24" s="1039">
        <v>88497</v>
      </c>
      <c r="L24" s="1039">
        <v>88557</v>
      </c>
      <c r="M24" s="1039">
        <v>88357</v>
      </c>
      <c r="N24" s="429"/>
      <c r="O24" s="404"/>
      <c r="P24" s="461"/>
      <c r="Q24" s="461"/>
      <c r="R24" s="461"/>
      <c r="S24" s="461"/>
      <c r="T24" s="461"/>
      <c r="U24" s="461"/>
      <c r="V24" s="461"/>
    </row>
    <row r="25" spans="1:22" ht="11.25" customHeight="1" x14ac:dyDescent="0.2">
      <c r="A25" s="404"/>
      <c r="B25" s="1047"/>
      <c r="C25" s="1647" t="s">
        <v>140</v>
      </c>
      <c r="D25" s="1647"/>
      <c r="E25" s="1039">
        <v>5816</v>
      </c>
      <c r="F25" s="1039">
        <v>5228</v>
      </c>
      <c r="G25" s="1039">
        <v>6502</v>
      </c>
      <c r="H25" s="1039">
        <v>7428</v>
      </c>
      <c r="I25" s="1039">
        <v>8160</v>
      </c>
      <c r="J25" s="1039">
        <v>5001</v>
      </c>
      <c r="K25" s="1039">
        <v>1931</v>
      </c>
      <c r="L25" s="1039">
        <v>623</v>
      </c>
      <c r="M25" s="1039">
        <v>1040</v>
      </c>
      <c r="N25" s="415"/>
      <c r="O25" s="431"/>
    </row>
    <row r="26" spans="1:22" ht="11.25" customHeight="1" x14ac:dyDescent="0.2">
      <c r="A26" s="404"/>
      <c r="B26" s="1047"/>
      <c r="C26" s="1658" t="s">
        <v>671</v>
      </c>
      <c r="D26" s="1658"/>
      <c r="E26" s="1054">
        <v>13317</v>
      </c>
      <c r="F26" s="1054">
        <v>13313</v>
      </c>
      <c r="G26" s="1054">
        <v>13305</v>
      </c>
      <c r="H26" s="1054">
        <v>13307</v>
      </c>
      <c r="I26" s="1054">
        <v>13292</v>
      </c>
      <c r="J26" s="1054">
        <v>13308</v>
      </c>
      <c r="K26" s="1054">
        <v>13325</v>
      </c>
      <c r="L26" s="1412" t="s">
        <v>670</v>
      </c>
      <c r="M26" s="1105" t="s">
        <v>670</v>
      </c>
      <c r="N26" s="415"/>
      <c r="O26" s="404"/>
    </row>
    <row r="27" spans="1:22" ht="11.25" customHeight="1" x14ac:dyDescent="0.2">
      <c r="A27" s="404"/>
      <c r="B27" s="1047"/>
      <c r="C27" s="1658" t="s">
        <v>347</v>
      </c>
      <c r="D27" s="1658"/>
      <c r="E27" s="1039">
        <v>12553</v>
      </c>
      <c r="F27" s="1039">
        <v>12544</v>
      </c>
      <c r="G27" s="1039">
        <v>12539</v>
      </c>
      <c r="H27" s="1039">
        <v>12534</v>
      </c>
      <c r="I27" s="1039">
        <v>12516</v>
      </c>
      <c r="J27" s="1039">
        <v>12498</v>
      </c>
      <c r="K27" s="1039">
        <v>12453</v>
      </c>
      <c r="L27" s="1039">
        <v>12366</v>
      </c>
      <c r="M27" s="1039">
        <v>12279</v>
      </c>
      <c r="N27" s="415"/>
      <c r="O27" s="404"/>
    </row>
    <row r="28" spans="1:22" s="435" customFormat="1" ht="8.25" customHeight="1" x14ac:dyDescent="0.2">
      <c r="A28" s="432"/>
      <c r="B28" s="1055"/>
      <c r="C28" s="1661" t="s">
        <v>648</v>
      </c>
      <c r="D28" s="1661"/>
      <c r="E28" s="1661"/>
      <c r="F28" s="1661"/>
      <c r="G28" s="1661"/>
      <c r="H28" s="1106"/>
      <c r="I28" s="1654" t="s">
        <v>494</v>
      </c>
      <c r="J28" s="1654"/>
      <c r="K28" s="1654"/>
      <c r="L28" s="1654"/>
      <c r="M28" s="1654"/>
      <c r="N28" s="433"/>
      <c r="O28" s="434"/>
    </row>
    <row r="29" spans="1:22" ht="6" customHeight="1" thickBot="1" x14ac:dyDescent="0.25">
      <c r="A29" s="404"/>
      <c r="B29" s="414"/>
      <c r="C29" s="414"/>
      <c r="D29" s="414"/>
      <c r="E29" s="411"/>
      <c r="F29" s="411"/>
      <c r="G29" s="411"/>
      <c r="H29" s="411"/>
      <c r="I29" s="411"/>
      <c r="J29" s="411"/>
      <c r="K29" s="412"/>
      <c r="L29" s="411"/>
      <c r="M29" s="412"/>
      <c r="N29" s="415"/>
      <c r="O29" s="436"/>
    </row>
    <row r="30" spans="1:22" ht="13.5" customHeight="1" thickBot="1" x14ac:dyDescent="0.25">
      <c r="A30" s="404"/>
      <c r="B30" s="414"/>
      <c r="C30" s="1636" t="s">
        <v>1</v>
      </c>
      <c r="D30" s="1637"/>
      <c r="E30" s="1637"/>
      <c r="F30" s="1637"/>
      <c r="G30" s="1637"/>
      <c r="H30" s="1637"/>
      <c r="I30" s="1637"/>
      <c r="J30" s="1637"/>
      <c r="K30" s="1637"/>
      <c r="L30" s="1637"/>
      <c r="M30" s="1638"/>
      <c r="N30" s="415"/>
      <c r="O30" s="404"/>
    </row>
    <row r="31" spans="1:22" ht="9" customHeight="1" x14ac:dyDescent="0.2">
      <c r="A31" s="404"/>
      <c r="B31" s="414"/>
      <c r="C31" s="89" t="s">
        <v>78</v>
      </c>
      <c r="D31" s="412"/>
      <c r="E31" s="437"/>
      <c r="F31" s="437"/>
      <c r="G31" s="437"/>
      <c r="H31" s="437"/>
      <c r="I31" s="437"/>
      <c r="J31" s="437"/>
      <c r="K31" s="437"/>
      <c r="L31" s="437"/>
      <c r="M31" s="437"/>
      <c r="N31" s="415"/>
      <c r="O31" s="404"/>
    </row>
    <row r="32" spans="1:22" s="442" customFormat="1" ht="13.5" customHeight="1" x14ac:dyDescent="0.2">
      <c r="A32" s="438"/>
      <c r="B32" s="439"/>
      <c r="C32" s="1659" t="s">
        <v>326</v>
      </c>
      <c r="D32" s="1659"/>
      <c r="E32" s="440">
        <v>210285</v>
      </c>
      <c r="F32" s="440">
        <v>211431</v>
      </c>
      <c r="G32" s="440">
        <v>200786</v>
      </c>
      <c r="H32" s="440">
        <v>191307</v>
      </c>
      <c r="I32" s="440">
        <v>189069</v>
      </c>
      <c r="J32" s="440">
        <v>185473</v>
      </c>
      <c r="K32" s="440">
        <v>188969</v>
      </c>
      <c r="L32" s="440">
        <v>180164</v>
      </c>
      <c r="M32" s="440">
        <v>182468</v>
      </c>
      <c r="N32" s="441"/>
      <c r="O32" s="438"/>
    </row>
    <row r="33" spans="1:16" s="442" customFormat="1" ht="15" customHeight="1" x14ac:dyDescent="0.2">
      <c r="A33" s="438"/>
      <c r="B33" s="439"/>
      <c r="C33" s="694" t="s">
        <v>325</v>
      </c>
      <c r="D33" s="694"/>
      <c r="E33" s="86"/>
      <c r="F33" s="86"/>
      <c r="G33" s="86"/>
      <c r="H33" s="86"/>
      <c r="I33" s="86"/>
      <c r="J33" s="86"/>
      <c r="K33" s="86"/>
      <c r="L33" s="86"/>
      <c r="M33" s="86"/>
      <c r="N33" s="441"/>
      <c r="O33" s="438"/>
    </row>
    <row r="34" spans="1:16" s="418" customFormat="1" ht="12.75" customHeight="1" x14ac:dyDescent="0.2">
      <c r="A34" s="416"/>
      <c r="B34" s="1052"/>
      <c r="C34" s="1660" t="s">
        <v>141</v>
      </c>
      <c r="D34" s="1660"/>
      <c r="E34" s="1039">
        <v>165104</v>
      </c>
      <c r="F34" s="1039">
        <v>166532</v>
      </c>
      <c r="G34" s="1039">
        <v>159217</v>
      </c>
      <c r="H34" s="1039">
        <v>151799</v>
      </c>
      <c r="I34" s="1039">
        <v>151002</v>
      </c>
      <c r="J34" s="1039">
        <v>149680</v>
      </c>
      <c r="K34" s="1039">
        <v>154341</v>
      </c>
      <c r="L34" s="1039">
        <v>146226</v>
      </c>
      <c r="M34" s="1039">
        <v>148300</v>
      </c>
      <c r="N34" s="443"/>
      <c r="O34" s="416"/>
    </row>
    <row r="35" spans="1:16" s="418" customFormat="1" ht="23.25" customHeight="1" x14ac:dyDescent="0.2">
      <c r="A35" s="416"/>
      <c r="B35" s="1052"/>
      <c r="C35" s="1660" t="s">
        <v>142</v>
      </c>
      <c r="D35" s="1660"/>
      <c r="E35" s="1039">
        <v>11012</v>
      </c>
      <c r="F35" s="1039">
        <v>10555</v>
      </c>
      <c r="G35" s="1039">
        <v>8696</v>
      </c>
      <c r="H35" s="1039">
        <v>7687</v>
      </c>
      <c r="I35" s="1039">
        <v>7396</v>
      </c>
      <c r="J35" s="1039">
        <v>7077</v>
      </c>
      <c r="K35" s="1039">
        <v>6881</v>
      </c>
      <c r="L35" s="1039">
        <v>6750</v>
      </c>
      <c r="M35" s="1039">
        <v>7596</v>
      </c>
      <c r="N35" s="443"/>
      <c r="O35" s="416"/>
    </row>
    <row r="36" spans="1:16" s="418" customFormat="1" ht="21.75" customHeight="1" x14ac:dyDescent="0.2">
      <c r="A36" s="416"/>
      <c r="B36" s="1052"/>
      <c r="C36" s="1660" t="s">
        <v>144</v>
      </c>
      <c r="D36" s="1660"/>
      <c r="E36" s="1039">
        <v>32117</v>
      </c>
      <c r="F36" s="1039">
        <v>32496</v>
      </c>
      <c r="G36" s="1039">
        <v>30963</v>
      </c>
      <c r="H36" s="1039">
        <v>29998</v>
      </c>
      <c r="I36" s="1039">
        <v>28752</v>
      </c>
      <c r="J36" s="1039">
        <v>26864</v>
      </c>
      <c r="K36" s="1039">
        <v>25809</v>
      </c>
      <c r="L36" s="1039">
        <v>25489</v>
      </c>
      <c r="M36" s="1039">
        <v>24940</v>
      </c>
      <c r="N36" s="443"/>
      <c r="O36" s="416"/>
    </row>
    <row r="37" spans="1:16" s="418" customFormat="1" ht="20.25" customHeight="1" x14ac:dyDescent="0.2">
      <c r="A37" s="416"/>
      <c r="B37" s="1052"/>
      <c r="C37" s="1660" t="s">
        <v>145</v>
      </c>
      <c r="D37" s="1660"/>
      <c r="E37" s="1039">
        <v>40</v>
      </c>
      <c r="F37" s="1039">
        <v>38</v>
      </c>
      <c r="G37" s="1039">
        <v>40</v>
      </c>
      <c r="H37" s="1039">
        <v>33</v>
      </c>
      <c r="I37" s="1039">
        <v>30</v>
      </c>
      <c r="J37" s="1039">
        <v>30</v>
      </c>
      <c r="K37" s="1039">
        <v>29</v>
      </c>
      <c r="L37" s="1039">
        <v>26</v>
      </c>
      <c r="M37" s="1039">
        <v>26</v>
      </c>
      <c r="N37" s="443"/>
      <c r="O37" s="416"/>
    </row>
    <row r="38" spans="1:16" s="418" customFormat="1" ht="20.25" customHeight="1" x14ac:dyDescent="0.2">
      <c r="A38" s="416"/>
      <c r="B38" s="1052"/>
      <c r="C38" s="1660" t="s">
        <v>483</v>
      </c>
      <c r="D38" s="1660"/>
      <c r="E38" s="1039">
        <v>2983</v>
      </c>
      <c r="F38" s="1039">
        <v>3265</v>
      </c>
      <c r="G38" s="1039">
        <v>3151</v>
      </c>
      <c r="H38" s="1039">
        <v>3233</v>
      </c>
      <c r="I38" s="1039">
        <v>3149</v>
      </c>
      <c r="J38" s="1039">
        <v>2752</v>
      </c>
      <c r="K38" s="1039">
        <v>2643</v>
      </c>
      <c r="L38" s="1039">
        <v>2599</v>
      </c>
      <c r="M38" s="1039">
        <v>2604</v>
      </c>
      <c r="N38" s="443"/>
      <c r="O38" s="416"/>
    </row>
    <row r="39" spans="1:16" s="418" customFormat="1" ht="6" customHeight="1" x14ac:dyDescent="0.2">
      <c r="A39" s="416"/>
      <c r="B39" s="1052"/>
      <c r="C39" s="1077"/>
      <c r="D39" s="1078"/>
      <c r="E39" s="1079"/>
      <c r="F39" s="1079"/>
      <c r="G39" s="1079"/>
      <c r="H39" s="1079"/>
      <c r="I39" s="1079"/>
      <c r="J39" s="1079"/>
      <c r="K39" s="1079"/>
      <c r="L39" s="1079"/>
      <c r="M39" s="1079"/>
      <c r="N39" s="443"/>
      <c r="O39" s="416"/>
    </row>
    <row r="40" spans="1:16" ht="12.75" customHeight="1" x14ac:dyDescent="0.2">
      <c r="A40" s="404"/>
      <c r="B40" s="414"/>
      <c r="C40" s="1659" t="s">
        <v>339</v>
      </c>
      <c r="D40" s="1659"/>
      <c r="E40" s="440"/>
      <c r="F40" s="440"/>
      <c r="G40" s="440"/>
      <c r="H40" s="440"/>
      <c r="I40" s="440"/>
      <c r="J40" s="440"/>
      <c r="K40" s="440"/>
      <c r="L40" s="440"/>
      <c r="M40" s="440"/>
      <c r="N40" s="415"/>
      <c r="O40" s="404"/>
    </row>
    <row r="41" spans="1:16" ht="10.5" customHeight="1" x14ac:dyDescent="0.2">
      <c r="A41" s="404"/>
      <c r="B41" s="414"/>
      <c r="C41" s="1042" t="s">
        <v>62</v>
      </c>
      <c r="D41" s="1037"/>
      <c r="E41" s="1038">
        <v>11957</v>
      </c>
      <c r="F41" s="1038">
        <v>12257</v>
      </c>
      <c r="G41" s="1038">
        <v>12002</v>
      </c>
      <c r="H41" s="1038">
        <v>11534</v>
      </c>
      <c r="I41" s="1038">
        <v>11386</v>
      </c>
      <c r="J41" s="1038">
        <v>11068</v>
      </c>
      <c r="K41" s="1038">
        <v>11534</v>
      </c>
      <c r="L41" s="1038">
        <v>11068</v>
      </c>
      <c r="M41" s="1038">
        <v>10708</v>
      </c>
      <c r="N41" s="415"/>
      <c r="O41" s="404">
        <v>24716</v>
      </c>
      <c r="P41" s="461"/>
    </row>
    <row r="42" spans="1:16" ht="10.5" customHeight="1" x14ac:dyDescent="0.2">
      <c r="A42" s="404"/>
      <c r="B42" s="414"/>
      <c r="C42" s="1042" t="s">
        <v>55</v>
      </c>
      <c r="D42" s="1037"/>
      <c r="E42" s="1038">
        <v>3207</v>
      </c>
      <c r="F42" s="1038">
        <v>3198</v>
      </c>
      <c r="G42" s="1038">
        <v>2728</v>
      </c>
      <c r="H42" s="1038">
        <v>2480</v>
      </c>
      <c r="I42" s="1038">
        <v>2408</v>
      </c>
      <c r="J42" s="1038">
        <v>2359</v>
      </c>
      <c r="K42" s="1038">
        <v>2424</v>
      </c>
      <c r="L42" s="1038">
        <v>2408</v>
      </c>
      <c r="M42" s="1038">
        <v>2544</v>
      </c>
      <c r="N42" s="415"/>
      <c r="O42" s="404">
        <v>5505</v>
      </c>
    </row>
    <row r="43" spans="1:16" ht="10.5" customHeight="1" x14ac:dyDescent="0.2">
      <c r="A43" s="404"/>
      <c r="B43" s="414"/>
      <c r="C43" s="1042" t="s">
        <v>64</v>
      </c>
      <c r="D43" s="1037"/>
      <c r="E43" s="1038">
        <v>15417</v>
      </c>
      <c r="F43" s="1038">
        <v>15884</v>
      </c>
      <c r="G43" s="1038">
        <v>15281</v>
      </c>
      <c r="H43" s="1038">
        <v>14805</v>
      </c>
      <c r="I43" s="1038">
        <v>14746</v>
      </c>
      <c r="J43" s="1038">
        <v>14676</v>
      </c>
      <c r="K43" s="1038">
        <v>15508</v>
      </c>
      <c r="L43" s="1038">
        <v>14354</v>
      </c>
      <c r="M43" s="1038">
        <v>14188</v>
      </c>
      <c r="N43" s="415"/>
      <c r="O43" s="404">
        <v>35834</v>
      </c>
    </row>
    <row r="44" spans="1:16" ht="10.5" customHeight="1" x14ac:dyDescent="0.2">
      <c r="A44" s="404"/>
      <c r="B44" s="414"/>
      <c r="C44" s="1042" t="s">
        <v>66</v>
      </c>
      <c r="D44" s="1037"/>
      <c r="E44" s="1038">
        <v>1874</v>
      </c>
      <c r="F44" s="1038">
        <v>1872</v>
      </c>
      <c r="G44" s="1038">
        <v>1827</v>
      </c>
      <c r="H44" s="1038">
        <v>1725</v>
      </c>
      <c r="I44" s="1038">
        <v>1745</v>
      </c>
      <c r="J44" s="1038">
        <v>1759</v>
      </c>
      <c r="K44" s="1038">
        <v>1834</v>
      </c>
      <c r="L44" s="1038">
        <v>1714</v>
      </c>
      <c r="M44" s="1038">
        <v>1668</v>
      </c>
      <c r="N44" s="415"/>
      <c r="O44" s="404">
        <v>3304</v>
      </c>
    </row>
    <row r="45" spans="1:16" ht="10.5" customHeight="1" x14ac:dyDescent="0.2">
      <c r="A45" s="404"/>
      <c r="B45" s="414"/>
      <c r="C45" s="1042" t="s">
        <v>75</v>
      </c>
      <c r="D45" s="1037"/>
      <c r="E45" s="1038">
        <v>3189</v>
      </c>
      <c r="F45" s="1038">
        <v>3169</v>
      </c>
      <c r="G45" s="1038">
        <v>3062</v>
      </c>
      <c r="H45" s="1038">
        <v>2974</v>
      </c>
      <c r="I45" s="1038">
        <v>2971</v>
      </c>
      <c r="J45" s="1038">
        <v>3023</v>
      </c>
      <c r="K45" s="1038">
        <v>3086</v>
      </c>
      <c r="L45" s="1038">
        <v>2868</v>
      </c>
      <c r="M45" s="1038">
        <v>2828</v>
      </c>
      <c r="N45" s="415"/>
      <c r="O45" s="404">
        <v>6334</v>
      </c>
    </row>
    <row r="46" spans="1:16" ht="10.5" customHeight="1" x14ac:dyDescent="0.2">
      <c r="A46" s="404"/>
      <c r="B46" s="414"/>
      <c r="C46" s="1042" t="s">
        <v>61</v>
      </c>
      <c r="D46" s="1037"/>
      <c r="E46" s="1038">
        <v>7240</v>
      </c>
      <c r="F46" s="1038">
        <v>7395</v>
      </c>
      <c r="G46" s="1038">
        <v>7025</v>
      </c>
      <c r="H46" s="1038">
        <v>6523</v>
      </c>
      <c r="I46" s="1038">
        <v>6313</v>
      </c>
      <c r="J46" s="1038">
        <v>6203</v>
      </c>
      <c r="K46" s="1038">
        <v>6508</v>
      </c>
      <c r="L46" s="1038">
        <v>5875</v>
      </c>
      <c r="M46" s="1038">
        <v>5831</v>
      </c>
      <c r="N46" s="415"/>
      <c r="O46" s="404">
        <v>14052</v>
      </c>
    </row>
    <row r="47" spans="1:16" ht="10.5" customHeight="1" x14ac:dyDescent="0.2">
      <c r="A47" s="404"/>
      <c r="B47" s="414"/>
      <c r="C47" s="1042" t="s">
        <v>56</v>
      </c>
      <c r="D47" s="1037"/>
      <c r="E47" s="1038">
        <v>2932</v>
      </c>
      <c r="F47" s="1038">
        <v>3116</v>
      </c>
      <c r="G47" s="1038">
        <v>2875</v>
      </c>
      <c r="H47" s="1038">
        <v>2613</v>
      </c>
      <c r="I47" s="1038">
        <v>2646</v>
      </c>
      <c r="J47" s="1038">
        <v>2701</v>
      </c>
      <c r="K47" s="1038">
        <v>2698</v>
      </c>
      <c r="L47" s="1038">
        <v>2740</v>
      </c>
      <c r="M47" s="1038">
        <v>2624</v>
      </c>
      <c r="N47" s="415"/>
      <c r="O47" s="404">
        <v>5973</v>
      </c>
    </row>
    <row r="48" spans="1:16" ht="10.5" customHeight="1" x14ac:dyDescent="0.2">
      <c r="A48" s="404"/>
      <c r="B48" s="414"/>
      <c r="C48" s="1042" t="s">
        <v>74</v>
      </c>
      <c r="D48" s="1037"/>
      <c r="E48" s="1038">
        <v>14590</v>
      </c>
      <c r="F48" s="1038">
        <v>11171</v>
      </c>
      <c r="G48" s="1038">
        <v>8169</v>
      </c>
      <c r="H48" s="1038">
        <v>6478</v>
      </c>
      <c r="I48" s="1038">
        <v>5855</v>
      </c>
      <c r="J48" s="1038">
        <v>5405</v>
      </c>
      <c r="K48" s="1038">
        <v>5605</v>
      </c>
      <c r="L48" s="1038">
        <v>6215</v>
      </c>
      <c r="M48" s="1038">
        <v>10349</v>
      </c>
      <c r="N48" s="415"/>
      <c r="O48" s="404">
        <v>26102</v>
      </c>
    </row>
    <row r="49" spans="1:15" ht="10.5" customHeight="1" x14ac:dyDescent="0.2">
      <c r="A49" s="404"/>
      <c r="B49" s="414"/>
      <c r="C49" s="1042" t="s">
        <v>76</v>
      </c>
      <c r="D49" s="1037"/>
      <c r="E49" s="1038">
        <v>2204</v>
      </c>
      <c r="F49" s="1038">
        <v>2154</v>
      </c>
      <c r="G49" s="1038">
        <v>2075</v>
      </c>
      <c r="H49" s="1038">
        <v>1970</v>
      </c>
      <c r="I49" s="1038">
        <v>1892</v>
      </c>
      <c r="J49" s="1038">
        <v>1832</v>
      </c>
      <c r="K49" s="1038">
        <v>1802</v>
      </c>
      <c r="L49" s="1038">
        <v>1836</v>
      </c>
      <c r="M49" s="1038">
        <v>1767</v>
      </c>
      <c r="N49" s="415"/>
      <c r="O49" s="404">
        <v>4393</v>
      </c>
    </row>
    <row r="50" spans="1:15" ht="10.5" customHeight="1" x14ac:dyDescent="0.2">
      <c r="A50" s="404"/>
      <c r="B50" s="414"/>
      <c r="C50" s="1042" t="s">
        <v>60</v>
      </c>
      <c r="D50" s="1037"/>
      <c r="E50" s="1038">
        <v>6796</v>
      </c>
      <c r="F50" s="1038">
        <v>7059</v>
      </c>
      <c r="G50" s="1038">
        <v>6680</v>
      </c>
      <c r="H50" s="1038">
        <v>6270</v>
      </c>
      <c r="I50" s="1038">
        <v>6250</v>
      </c>
      <c r="J50" s="1038">
        <v>6500</v>
      </c>
      <c r="K50" s="1038">
        <v>6261</v>
      </c>
      <c r="L50" s="1038">
        <v>5880</v>
      </c>
      <c r="M50" s="1038">
        <v>5790</v>
      </c>
      <c r="N50" s="415"/>
      <c r="O50" s="404">
        <v>16923</v>
      </c>
    </row>
    <row r="51" spans="1:15" ht="10.5" customHeight="1" x14ac:dyDescent="0.2">
      <c r="A51" s="404"/>
      <c r="B51" s="414"/>
      <c r="C51" s="1042" t="s">
        <v>59</v>
      </c>
      <c r="D51" s="1037"/>
      <c r="E51" s="1038">
        <v>42474</v>
      </c>
      <c r="F51" s="1038">
        <v>43484</v>
      </c>
      <c r="G51" s="1038">
        <v>42179</v>
      </c>
      <c r="H51" s="1038">
        <v>41008</v>
      </c>
      <c r="I51" s="1038">
        <v>40340</v>
      </c>
      <c r="J51" s="1038">
        <v>38802</v>
      </c>
      <c r="K51" s="1038">
        <v>39077</v>
      </c>
      <c r="L51" s="1038">
        <v>37812</v>
      </c>
      <c r="M51" s="1038">
        <v>37436</v>
      </c>
      <c r="N51" s="415"/>
      <c r="O51" s="404">
        <v>81201</v>
      </c>
    </row>
    <row r="52" spans="1:15" ht="10.5" customHeight="1" x14ac:dyDescent="0.2">
      <c r="A52" s="404"/>
      <c r="B52" s="414"/>
      <c r="C52" s="1042" t="s">
        <v>57</v>
      </c>
      <c r="D52" s="1037"/>
      <c r="E52" s="1038">
        <v>2327</v>
      </c>
      <c r="F52" s="1038">
        <v>2402</v>
      </c>
      <c r="G52" s="1038">
        <v>2266</v>
      </c>
      <c r="H52" s="1038">
        <v>2111</v>
      </c>
      <c r="I52" s="1038">
        <v>2172</v>
      </c>
      <c r="J52" s="1038">
        <v>2180</v>
      </c>
      <c r="K52" s="1038">
        <v>2159</v>
      </c>
      <c r="L52" s="1038">
        <v>2152</v>
      </c>
      <c r="M52" s="1038">
        <v>2143</v>
      </c>
      <c r="N52" s="415"/>
      <c r="O52" s="404">
        <v>4403</v>
      </c>
    </row>
    <row r="53" spans="1:15" ht="10.5" customHeight="1" x14ac:dyDescent="0.2">
      <c r="A53" s="404"/>
      <c r="B53" s="414"/>
      <c r="C53" s="1042" t="s">
        <v>63</v>
      </c>
      <c r="D53" s="1037"/>
      <c r="E53" s="1038">
        <v>42574</v>
      </c>
      <c r="F53" s="1038">
        <v>44056</v>
      </c>
      <c r="G53" s="1038">
        <v>42649</v>
      </c>
      <c r="H53" s="1038">
        <v>41030</v>
      </c>
      <c r="I53" s="1038">
        <v>41210</v>
      </c>
      <c r="J53" s="1038">
        <v>41109</v>
      </c>
      <c r="K53" s="1038">
        <v>42168</v>
      </c>
      <c r="L53" s="1038">
        <v>39025</v>
      </c>
      <c r="M53" s="1038">
        <v>38509</v>
      </c>
      <c r="N53" s="415"/>
      <c r="O53" s="404">
        <v>88638</v>
      </c>
    </row>
    <row r="54" spans="1:15" ht="10.5" customHeight="1" x14ac:dyDescent="0.2">
      <c r="A54" s="404"/>
      <c r="B54" s="414"/>
      <c r="C54" s="1042" t="s">
        <v>79</v>
      </c>
      <c r="D54" s="1037"/>
      <c r="E54" s="1038">
        <v>8496</v>
      </c>
      <c r="F54" s="1038">
        <v>8666</v>
      </c>
      <c r="G54" s="1038">
        <v>7816</v>
      </c>
      <c r="H54" s="1038">
        <v>7206</v>
      </c>
      <c r="I54" s="1038">
        <v>7037</v>
      </c>
      <c r="J54" s="1038">
        <v>7028</v>
      </c>
      <c r="K54" s="1038">
        <v>7108</v>
      </c>
      <c r="L54" s="1038">
        <v>6935</v>
      </c>
      <c r="M54" s="1038">
        <v>7240</v>
      </c>
      <c r="N54" s="415"/>
      <c r="O54" s="404">
        <v>18640</v>
      </c>
    </row>
    <row r="55" spans="1:15" ht="10.5" customHeight="1" x14ac:dyDescent="0.2">
      <c r="A55" s="404"/>
      <c r="B55" s="414"/>
      <c r="C55" s="1042" t="s">
        <v>58</v>
      </c>
      <c r="D55" s="1037"/>
      <c r="E55" s="1038">
        <v>18454</v>
      </c>
      <c r="F55" s="1038">
        <v>18997</v>
      </c>
      <c r="G55" s="1038">
        <v>18219</v>
      </c>
      <c r="H55" s="1038">
        <v>17525</v>
      </c>
      <c r="I55" s="1038">
        <v>17354</v>
      </c>
      <c r="J55" s="1038">
        <v>16573</v>
      </c>
      <c r="K55" s="1038">
        <v>16643</v>
      </c>
      <c r="L55" s="1038">
        <v>16105</v>
      </c>
      <c r="M55" s="1038">
        <v>15483</v>
      </c>
      <c r="N55" s="415"/>
      <c r="O55" s="404">
        <v>35533</v>
      </c>
    </row>
    <row r="56" spans="1:15" ht="10.5" customHeight="1" x14ac:dyDescent="0.2">
      <c r="A56" s="404"/>
      <c r="B56" s="414"/>
      <c r="C56" s="1042" t="s">
        <v>65</v>
      </c>
      <c r="D56" s="1037"/>
      <c r="E56" s="1038">
        <v>3350</v>
      </c>
      <c r="F56" s="1038">
        <v>3396</v>
      </c>
      <c r="G56" s="1038">
        <v>3168</v>
      </c>
      <c r="H56" s="1038">
        <v>2931</v>
      </c>
      <c r="I56" s="1038">
        <v>2934</v>
      </c>
      <c r="J56" s="1038">
        <v>3071</v>
      </c>
      <c r="K56" s="1038">
        <v>2917</v>
      </c>
      <c r="L56" s="1038">
        <v>2768</v>
      </c>
      <c r="M56" s="1038">
        <v>2562</v>
      </c>
      <c r="N56" s="415"/>
      <c r="O56" s="404">
        <v>6979</v>
      </c>
    </row>
    <row r="57" spans="1:15" ht="10.5" customHeight="1" x14ac:dyDescent="0.2">
      <c r="A57" s="404"/>
      <c r="B57" s="414"/>
      <c r="C57" s="1042" t="s">
        <v>67</v>
      </c>
      <c r="D57" s="1037"/>
      <c r="E57" s="1038">
        <v>3257</v>
      </c>
      <c r="F57" s="1038">
        <v>3242</v>
      </c>
      <c r="G57" s="1038">
        <v>3076</v>
      </c>
      <c r="H57" s="1038">
        <v>2945</v>
      </c>
      <c r="I57" s="1038">
        <v>2968</v>
      </c>
      <c r="J57" s="1038">
        <v>2896</v>
      </c>
      <c r="K57" s="1038">
        <v>3110</v>
      </c>
      <c r="L57" s="1038">
        <v>2804</v>
      </c>
      <c r="M57" s="1038">
        <v>2803</v>
      </c>
      <c r="N57" s="415"/>
      <c r="O57" s="404">
        <v>5622</v>
      </c>
    </row>
    <row r="58" spans="1:15" ht="10.5" customHeight="1" x14ac:dyDescent="0.2">
      <c r="A58" s="404"/>
      <c r="B58" s="414"/>
      <c r="C58" s="1042" t="s">
        <v>77</v>
      </c>
      <c r="D58" s="1037"/>
      <c r="E58" s="1038">
        <v>6488</v>
      </c>
      <c r="F58" s="1038">
        <v>6419</v>
      </c>
      <c r="G58" s="1038">
        <v>6188</v>
      </c>
      <c r="H58" s="1038">
        <v>5828</v>
      </c>
      <c r="I58" s="1038">
        <v>5696</v>
      </c>
      <c r="J58" s="1038">
        <v>5655</v>
      </c>
      <c r="K58" s="1038">
        <v>5884</v>
      </c>
      <c r="L58" s="1038">
        <v>5385</v>
      </c>
      <c r="M58" s="1038">
        <v>5611</v>
      </c>
      <c r="N58" s="415"/>
      <c r="O58" s="404">
        <v>12225</v>
      </c>
    </row>
    <row r="59" spans="1:15" ht="10.5" customHeight="1" x14ac:dyDescent="0.2">
      <c r="A59" s="404"/>
      <c r="B59" s="414"/>
      <c r="C59" s="1042" t="s">
        <v>130</v>
      </c>
      <c r="D59" s="1037"/>
      <c r="E59" s="1038">
        <v>6601</v>
      </c>
      <c r="F59" s="1038">
        <v>6824</v>
      </c>
      <c r="G59" s="1038">
        <v>7327</v>
      </c>
      <c r="H59" s="1038">
        <v>7356</v>
      </c>
      <c r="I59" s="1038">
        <v>7314</v>
      </c>
      <c r="J59" s="1038">
        <v>7101</v>
      </c>
      <c r="K59" s="1038">
        <v>6958</v>
      </c>
      <c r="L59" s="1038">
        <v>6754</v>
      </c>
      <c r="M59" s="1038">
        <v>6848</v>
      </c>
      <c r="N59" s="415"/>
      <c r="O59" s="404">
        <v>8291</v>
      </c>
    </row>
    <row r="60" spans="1:15" ht="10.5" customHeight="1" x14ac:dyDescent="0.2">
      <c r="A60" s="404"/>
      <c r="B60" s="414"/>
      <c r="C60" s="1042" t="s">
        <v>131</v>
      </c>
      <c r="D60" s="1037"/>
      <c r="E60" s="1038">
        <v>6863</v>
      </c>
      <c r="F60" s="1038">
        <v>6677</v>
      </c>
      <c r="G60" s="1038">
        <v>6188</v>
      </c>
      <c r="H60" s="1038">
        <v>6004</v>
      </c>
      <c r="I60" s="1038">
        <v>5838</v>
      </c>
      <c r="J60" s="1038">
        <v>5533</v>
      </c>
      <c r="K60" s="1038">
        <v>5688</v>
      </c>
      <c r="L60" s="1038">
        <v>5469</v>
      </c>
      <c r="M60" s="1038">
        <v>5536</v>
      </c>
      <c r="N60" s="415"/>
      <c r="O60" s="404">
        <v>12043</v>
      </c>
    </row>
    <row r="61" spans="1:15" s="442" customFormat="1" ht="14.25" customHeight="1" x14ac:dyDescent="0.2">
      <c r="A61" s="438"/>
      <c r="B61" s="439"/>
      <c r="C61" s="694" t="s">
        <v>146</v>
      </c>
      <c r="D61" s="694"/>
      <c r="E61" s="440"/>
      <c r="F61" s="440"/>
      <c r="G61" s="440"/>
      <c r="H61" s="440"/>
      <c r="I61" s="440"/>
      <c r="J61" s="440"/>
      <c r="K61" s="440"/>
      <c r="L61" s="440"/>
      <c r="M61" s="440"/>
      <c r="N61" s="441"/>
      <c r="O61" s="438"/>
    </row>
    <row r="62" spans="1:15" s="418" customFormat="1" ht="13.5" customHeight="1" x14ac:dyDescent="0.2">
      <c r="A62" s="416"/>
      <c r="B62" s="1052"/>
      <c r="C62" s="1660" t="s">
        <v>147</v>
      </c>
      <c r="D62" s="1660"/>
      <c r="E62" s="1040">
        <v>459.47605047100501</v>
      </c>
      <c r="F62" s="1040">
        <v>449.18513313114101</v>
      </c>
      <c r="G62" s="1040">
        <v>451.30707494113602</v>
      </c>
      <c r="H62" s="1040">
        <v>462.08428654737298</v>
      </c>
      <c r="I62" s="1040">
        <v>461.34911873451699</v>
      </c>
      <c r="J62" s="1040">
        <v>465.22</v>
      </c>
      <c r="K62" s="1040">
        <v>465.03</v>
      </c>
      <c r="L62" s="1040">
        <v>462.05</v>
      </c>
      <c r="M62" s="1040">
        <v>465.45</v>
      </c>
      <c r="N62" s="443"/>
      <c r="O62" s="416">
        <v>491.25</v>
      </c>
    </row>
    <row r="63" spans="1:15" ht="8.25" customHeight="1" x14ac:dyDescent="0.2">
      <c r="A63" s="404"/>
      <c r="B63" s="1047"/>
      <c r="C63" s="1654" t="s">
        <v>649</v>
      </c>
      <c r="D63" s="1654"/>
      <c r="E63" s="1654"/>
      <c r="F63" s="1654"/>
      <c r="G63" s="1654"/>
      <c r="H63" s="1654"/>
      <c r="I63" s="1654"/>
      <c r="J63" s="1654"/>
      <c r="K63" s="1654"/>
      <c r="L63" s="1654"/>
      <c r="M63" s="1654"/>
      <c r="N63" s="415"/>
      <c r="O63" s="404"/>
    </row>
    <row r="64" spans="1:15" ht="6" customHeight="1" thickBot="1" x14ac:dyDescent="0.25">
      <c r="A64" s="404"/>
      <c r="B64" s="414"/>
      <c r="C64" s="359"/>
      <c r="D64" s="359"/>
      <c r="E64" s="359"/>
      <c r="F64" s="359"/>
      <c r="G64" s="359"/>
      <c r="H64" s="359"/>
      <c r="I64" s="359"/>
      <c r="J64" s="359"/>
      <c r="K64" s="359"/>
      <c r="L64" s="359"/>
      <c r="M64" s="359"/>
      <c r="N64" s="415"/>
      <c r="O64" s="404"/>
    </row>
    <row r="65" spans="1:15" ht="13.5" customHeight="1" thickBot="1" x14ac:dyDescent="0.25">
      <c r="A65" s="404"/>
      <c r="B65" s="414"/>
      <c r="C65" s="1655" t="s">
        <v>22</v>
      </c>
      <c r="D65" s="1656"/>
      <c r="E65" s="1656"/>
      <c r="F65" s="1656"/>
      <c r="G65" s="1656"/>
      <c r="H65" s="1656"/>
      <c r="I65" s="1656"/>
      <c r="J65" s="1656"/>
      <c r="K65" s="1656"/>
      <c r="L65" s="1656"/>
      <c r="M65" s="1657"/>
      <c r="N65" s="415"/>
      <c r="O65" s="404"/>
    </row>
    <row r="66" spans="1:15" ht="9" customHeight="1" x14ac:dyDescent="0.2">
      <c r="A66" s="404"/>
      <c r="B66" s="414"/>
      <c r="C66" s="1057" t="s">
        <v>78</v>
      </c>
      <c r="D66" s="430"/>
      <c r="E66" s="445"/>
      <c r="F66" s="445"/>
      <c r="G66" s="445"/>
      <c r="H66" s="445"/>
      <c r="I66" s="445"/>
      <c r="J66" s="445"/>
      <c r="K66" s="445"/>
      <c r="L66" s="445"/>
      <c r="M66" s="445"/>
      <c r="N66" s="415"/>
      <c r="O66" s="404"/>
    </row>
    <row r="67" spans="1:15" ht="12.75" customHeight="1" x14ac:dyDescent="0.2">
      <c r="A67" s="404"/>
      <c r="B67" s="414"/>
      <c r="C67" s="1653" t="s">
        <v>143</v>
      </c>
      <c r="D67" s="1653"/>
      <c r="E67" s="440">
        <f t="shared" ref="E67:L67" si="0">+E68+E69</f>
        <v>119273</v>
      </c>
      <c r="F67" s="440">
        <f t="shared" si="0"/>
        <v>156109</v>
      </c>
      <c r="G67" s="440">
        <f t="shared" si="0"/>
        <v>118584</v>
      </c>
      <c r="H67" s="440">
        <f t="shared" si="0"/>
        <v>130770</v>
      </c>
      <c r="I67" s="440">
        <f t="shared" si="0"/>
        <v>118174</v>
      </c>
      <c r="J67" s="440">
        <f t="shared" si="0"/>
        <v>102043</v>
      </c>
      <c r="K67" s="440">
        <f t="shared" si="0"/>
        <v>112203</v>
      </c>
      <c r="L67" s="440">
        <f t="shared" si="0"/>
        <v>126018</v>
      </c>
      <c r="M67" s="440">
        <f t="shared" ref="M67" si="1">+M68+M69</f>
        <v>140077</v>
      </c>
      <c r="N67" s="415"/>
      <c r="O67" s="404"/>
    </row>
    <row r="68" spans="1:15" ht="11.25" customHeight="1" x14ac:dyDescent="0.2">
      <c r="A68" s="404"/>
      <c r="B68" s="414"/>
      <c r="C68" s="1042" t="s">
        <v>72</v>
      </c>
      <c r="D68" s="1041"/>
      <c r="E68" s="1038">
        <v>46819</v>
      </c>
      <c r="F68" s="1038">
        <v>61606</v>
      </c>
      <c r="G68" s="1038">
        <v>46926</v>
      </c>
      <c r="H68" s="1038">
        <v>51754</v>
      </c>
      <c r="I68" s="1038">
        <v>47205</v>
      </c>
      <c r="J68" s="1038">
        <v>40874</v>
      </c>
      <c r="K68" s="1038">
        <v>45158</v>
      </c>
      <c r="L68" s="1038">
        <v>50225</v>
      </c>
      <c r="M68" s="1038">
        <v>55527</v>
      </c>
      <c r="N68" s="415"/>
      <c r="O68" s="404"/>
    </row>
    <row r="69" spans="1:15" ht="11.25" customHeight="1" x14ac:dyDescent="0.2">
      <c r="A69" s="404"/>
      <c r="B69" s="414"/>
      <c r="C69" s="1042" t="s">
        <v>71</v>
      </c>
      <c r="D69" s="1041"/>
      <c r="E69" s="1038">
        <v>72454</v>
      </c>
      <c r="F69" s="1038">
        <v>94503</v>
      </c>
      <c r="G69" s="1038">
        <v>71658</v>
      </c>
      <c r="H69" s="1038">
        <v>79016</v>
      </c>
      <c r="I69" s="1038">
        <v>70969</v>
      </c>
      <c r="J69" s="1038">
        <v>61169</v>
      </c>
      <c r="K69" s="1038">
        <v>67045</v>
      </c>
      <c r="L69" s="1038">
        <v>75793</v>
      </c>
      <c r="M69" s="1038">
        <v>84550</v>
      </c>
      <c r="N69" s="415"/>
      <c r="O69" s="404">
        <v>58328</v>
      </c>
    </row>
    <row r="70" spans="1:15" s="442" customFormat="1" ht="8.25" customHeight="1" x14ac:dyDescent="0.2">
      <c r="A70" s="438"/>
      <c r="B70" s="439"/>
      <c r="C70" s="1665" t="s">
        <v>672</v>
      </c>
      <c r="D70" s="1665"/>
      <c r="E70" s="1665"/>
      <c r="F70" s="1665"/>
      <c r="G70" s="1665" t="s">
        <v>673</v>
      </c>
      <c r="H70" s="1665"/>
      <c r="I70" s="1665"/>
      <c r="J70" s="1665"/>
      <c r="K70" s="1665"/>
      <c r="L70" s="1665"/>
      <c r="M70" s="1665"/>
      <c r="N70" s="415"/>
      <c r="O70" s="438"/>
    </row>
    <row r="71" spans="1:15" ht="8.25" customHeight="1" x14ac:dyDescent="0.2">
      <c r="A71" s="404"/>
      <c r="B71" s="414"/>
      <c r="C71" s="1662" t="s">
        <v>241</v>
      </c>
      <c r="D71" s="1662"/>
      <c r="E71" s="1662"/>
      <c r="F71" s="1662"/>
      <c r="G71" s="1662"/>
      <c r="H71" s="1662"/>
      <c r="I71" s="1662"/>
      <c r="J71" s="1662"/>
      <c r="K71" s="1662"/>
      <c r="L71" s="1662"/>
      <c r="M71" s="1662"/>
      <c r="N71" s="1043"/>
      <c r="O71" s="404"/>
    </row>
    <row r="72" spans="1:15" ht="8.25" customHeight="1" x14ac:dyDescent="0.2">
      <c r="A72" s="404"/>
      <c r="B72" s="414"/>
      <c r="C72" s="1044" t="s">
        <v>242</v>
      </c>
      <c r="D72" s="1044"/>
      <c r="E72" s="1044"/>
      <c r="F72" s="1044"/>
      <c r="G72" s="1044"/>
      <c r="H72" s="1044"/>
      <c r="I72" s="1044"/>
      <c r="J72" s="1045"/>
      <c r="K72" s="1662"/>
      <c r="L72" s="1662"/>
      <c r="M72" s="1662"/>
      <c r="N72" s="1664"/>
      <c r="O72" s="404"/>
    </row>
    <row r="73" spans="1:15" ht="13.5" customHeight="1" x14ac:dyDescent="0.2">
      <c r="A73" s="404"/>
      <c r="B73" s="414"/>
      <c r="C73" s="1046" t="s">
        <v>426</v>
      </c>
      <c r="D73" s="90"/>
      <c r="E73" s="90"/>
      <c r="F73" s="90"/>
      <c r="G73" s="777" t="s">
        <v>134</v>
      </c>
      <c r="H73" s="90"/>
      <c r="I73" s="90"/>
      <c r="J73" s="90"/>
      <c r="K73" s="90"/>
      <c r="L73" s="90"/>
      <c r="M73" s="90"/>
      <c r="N73" s="415"/>
      <c r="O73" s="404"/>
    </row>
    <row r="74" spans="1:15" ht="13.5" customHeight="1" x14ac:dyDescent="0.2">
      <c r="A74" s="404"/>
      <c r="B74" s="414"/>
      <c r="C74" s="404"/>
      <c r="D74" s="404"/>
      <c r="E74" s="411"/>
      <c r="F74" s="411"/>
      <c r="G74" s="411"/>
      <c r="H74" s="411"/>
      <c r="I74" s="411"/>
      <c r="J74" s="411"/>
      <c r="K74" s="1663">
        <v>43070</v>
      </c>
      <c r="L74" s="1663"/>
      <c r="M74" s="1663"/>
      <c r="N74" s="448">
        <v>19</v>
      </c>
      <c r="O74" s="411"/>
    </row>
    <row r="75" spans="1:15" ht="13.5" customHeight="1" x14ac:dyDescent="0.2"/>
  </sheetData>
  <mergeCells count="32">
    <mergeCell ref="C63:M63"/>
    <mergeCell ref="C35:D35"/>
    <mergeCell ref="C36:D36"/>
    <mergeCell ref="C37:D37"/>
    <mergeCell ref="C40:D40"/>
    <mergeCell ref="C62:D62"/>
    <mergeCell ref="C38:D38"/>
    <mergeCell ref="C65:M65"/>
    <mergeCell ref="C67:D67"/>
    <mergeCell ref="C71:M71"/>
    <mergeCell ref="K74:M74"/>
    <mergeCell ref="K72:N72"/>
    <mergeCell ref="C70:F70"/>
    <mergeCell ref="G70:M70"/>
    <mergeCell ref="C26:D26"/>
    <mergeCell ref="C27:D27"/>
    <mergeCell ref="C30:M30"/>
    <mergeCell ref="C32:D32"/>
    <mergeCell ref="C34:D34"/>
    <mergeCell ref="C28:G28"/>
    <mergeCell ref="I28:M28"/>
    <mergeCell ref="C25:D25"/>
    <mergeCell ref="B1:D1"/>
    <mergeCell ref="B2:D2"/>
    <mergeCell ref="C4:M4"/>
    <mergeCell ref="C5:D6"/>
    <mergeCell ref="C8:D8"/>
    <mergeCell ref="C18:M18"/>
    <mergeCell ref="C20:M20"/>
    <mergeCell ref="C22:D22"/>
    <mergeCell ref="C24:D24"/>
    <mergeCell ref="E6:M6"/>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73"/>
  <sheetViews>
    <sheetView zoomScaleNormal="100" workbookViewId="0"/>
  </sheetViews>
  <sheetFormatPr defaultRowHeight="12.75" x14ac:dyDescent="0.2"/>
  <cols>
    <col min="1" max="1" width="0.85546875" style="409" customWidth="1"/>
    <col min="2" max="2" width="2.5703125" style="409" customWidth="1"/>
    <col min="3" max="3" width="0.7109375" style="409" customWidth="1"/>
    <col min="4" max="4" width="31.7109375" style="409" customWidth="1"/>
    <col min="5" max="7" width="5" style="667" customWidth="1"/>
    <col min="8" max="8" width="5" style="577" customWidth="1"/>
    <col min="9" max="11" width="4.7109375" style="577" customWidth="1"/>
    <col min="12" max="13" width="4.7109375" style="667" customWidth="1"/>
    <col min="14" max="15" width="4.7109375" style="577" customWidth="1"/>
    <col min="16" max="16" width="4.7109375" style="667" customWidth="1"/>
    <col min="17" max="17" width="5.28515625" style="667" customWidth="1"/>
    <col min="18" max="18" width="2.42578125" style="696" customWidth="1"/>
    <col min="19" max="19" width="0.85546875" style="409" customWidth="1"/>
    <col min="20" max="16384" width="9.140625" style="409"/>
  </cols>
  <sheetData>
    <row r="1" spans="1:19" ht="13.5" customHeight="1" x14ac:dyDescent="0.2">
      <c r="A1" s="404"/>
      <c r="B1" s="1021"/>
      <c r="C1" s="1021"/>
      <c r="E1" s="1666" t="s">
        <v>319</v>
      </c>
      <c r="F1" s="1666"/>
      <c r="G1" s="1666"/>
      <c r="H1" s="1666"/>
      <c r="I1" s="1666"/>
      <c r="J1" s="1666"/>
      <c r="K1" s="1666"/>
      <c r="L1" s="1666"/>
      <c r="M1" s="1666"/>
      <c r="N1" s="1666"/>
      <c r="O1" s="1666"/>
      <c r="P1" s="1666"/>
      <c r="Q1" s="1666"/>
      <c r="R1" s="697"/>
      <c r="S1" s="404"/>
    </row>
    <row r="2" spans="1:19" ht="6" customHeight="1" x14ac:dyDescent="0.2">
      <c r="A2" s="404"/>
      <c r="B2" s="1022"/>
      <c r="C2" s="1023"/>
      <c r="D2" s="1023"/>
      <c r="E2" s="626"/>
      <c r="F2" s="626"/>
      <c r="G2" s="626"/>
      <c r="H2" s="627"/>
      <c r="I2" s="627"/>
      <c r="J2" s="627"/>
      <c r="K2" s="627"/>
      <c r="L2" s="626"/>
      <c r="M2" s="626"/>
      <c r="N2" s="627"/>
      <c r="O2" s="627"/>
      <c r="P2" s="626"/>
      <c r="Q2" s="626" t="s">
        <v>320</v>
      </c>
      <c r="R2" s="698"/>
      <c r="S2" s="414"/>
    </row>
    <row r="3" spans="1:19" ht="13.5" customHeight="1" thickBot="1" x14ac:dyDescent="0.25">
      <c r="A3" s="404"/>
      <c r="B3" s="468"/>
      <c r="C3" s="414"/>
      <c r="D3" s="414"/>
      <c r="E3" s="628"/>
      <c r="F3" s="628"/>
      <c r="G3" s="628"/>
      <c r="H3" s="583"/>
      <c r="I3" s="583"/>
      <c r="J3" s="583"/>
      <c r="K3" s="583"/>
      <c r="L3" s="628"/>
      <c r="M3" s="628"/>
      <c r="N3" s="583"/>
      <c r="O3" s="583"/>
      <c r="P3" s="1667" t="s">
        <v>73</v>
      </c>
      <c r="Q3" s="1667"/>
      <c r="R3" s="699"/>
      <c r="S3" s="414"/>
    </row>
    <row r="4" spans="1:19" ht="13.5" customHeight="1" thickBot="1" x14ac:dyDescent="0.25">
      <c r="A4" s="404"/>
      <c r="B4" s="468"/>
      <c r="C4" s="611" t="s">
        <v>380</v>
      </c>
      <c r="D4" s="629"/>
      <c r="E4" s="630"/>
      <c r="F4" s="630"/>
      <c r="G4" s="630"/>
      <c r="H4" s="630"/>
      <c r="I4" s="630"/>
      <c r="J4" s="630"/>
      <c r="K4" s="630"/>
      <c r="L4" s="630"/>
      <c r="M4" s="630"/>
      <c r="N4" s="630"/>
      <c r="O4" s="630"/>
      <c r="P4" s="630"/>
      <c r="Q4" s="631"/>
      <c r="R4" s="697"/>
      <c r="S4" s="87"/>
    </row>
    <row r="5" spans="1:19" s="431" customFormat="1" ht="4.5" customHeight="1" x14ac:dyDescent="0.2">
      <c r="A5" s="404"/>
      <c r="B5" s="468"/>
      <c r="C5" s="632"/>
      <c r="D5" s="632"/>
      <c r="E5" s="633"/>
      <c r="F5" s="633"/>
      <c r="G5" s="633"/>
      <c r="H5" s="633"/>
      <c r="I5" s="633"/>
      <c r="J5" s="633"/>
      <c r="K5" s="633"/>
      <c r="L5" s="633"/>
      <c r="M5" s="633"/>
      <c r="N5" s="633"/>
      <c r="O5" s="633"/>
      <c r="P5" s="633"/>
      <c r="Q5" s="633"/>
      <c r="R5" s="697"/>
      <c r="S5" s="87"/>
    </row>
    <row r="6" spans="1:19" s="431" customFormat="1" ht="13.5" customHeight="1" x14ac:dyDescent="0.2">
      <c r="A6" s="404"/>
      <c r="B6" s="468"/>
      <c r="C6" s="632"/>
      <c r="D6" s="632"/>
      <c r="E6" s="1604">
        <v>2016</v>
      </c>
      <c r="F6" s="1604"/>
      <c r="G6" s="1669">
        <v>2017</v>
      </c>
      <c r="H6" s="1669"/>
      <c r="I6" s="1669"/>
      <c r="J6" s="1669"/>
      <c r="K6" s="1669"/>
      <c r="L6" s="1669"/>
      <c r="M6" s="1669"/>
      <c r="N6" s="1669"/>
      <c r="O6" s="1669"/>
      <c r="P6" s="1669"/>
      <c r="Q6" s="1669"/>
      <c r="R6" s="697"/>
      <c r="S6" s="87"/>
    </row>
    <row r="7" spans="1:19" s="431" customFormat="1" ht="13.5" customHeight="1" x14ac:dyDescent="0.2">
      <c r="A7" s="404"/>
      <c r="B7" s="468"/>
      <c r="C7" s="632"/>
      <c r="D7" s="632"/>
      <c r="E7" s="766" t="s">
        <v>95</v>
      </c>
      <c r="F7" s="766" t="s">
        <v>94</v>
      </c>
      <c r="G7" s="766" t="s">
        <v>93</v>
      </c>
      <c r="H7" s="766" t="s">
        <v>104</v>
      </c>
      <c r="I7" s="766" t="s">
        <v>103</v>
      </c>
      <c r="J7" s="766" t="s">
        <v>102</v>
      </c>
      <c r="K7" s="766" t="s">
        <v>101</v>
      </c>
      <c r="L7" s="766" t="s">
        <v>100</v>
      </c>
      <c r="M7" s="766" t="s">
        <v>99</v>
      </c>
      <c r="N7" s="766" t="s">
        <v>98</v>
      </c>
      <c r="O7" s="766" t="s">
        <v>97</v>
      </c>
      <c r="P7" s="766" t="s">
        <v>96</v>
      </c>
      <c r="Q7" s="766" t="s">
        <v>95</v>
      </c>
      <c r="R7" s="697"/>
      <c r="S7" s="422"/>
    </row>
    <row r="8" spans="1:19" s="431" customFormat="1" ht="3.75" customHeight="1" x14ac:dyDescent="0.2">
      <c r="A8" s="404"/>
      <c r="B8" s="468"/>
      <c r="C8" s="632"/>
      <c r="D8" s="632"/>
      <c r="E8" s="422"/>
      <c r="F8" s="422"/>
      <c r="G8" s="422"/>
      <c r="H8" s="422"/>
      <c r="I8" s="422"/>
      <c r="J8" s="422"/>
      <c r="K8" s="422"/>
      <c r="L8" s="422"/>
      <c r="M8" s="422"/>
      <c r="N8" s="422"/>
      <c r="O8" s="422"/>
      <c r="P8" s="422"/>
      <c r="Q8" s="422"/>
      <c r="R8" s="697"/>
      <c r="S8" s="422"/>
    </row>
    <row r="9" spans="1:19" s="635" customFormat="1" ht="15.75" customHeight="1" x14ac:dyDescent="0.2">
      <c r="A9" s="634"/>
      <c r="B9" s="498"/>
      <c r="C9" s="1020" t="s">
        <v>305</v>
      </c>
      <c r="D9" s="1020"/>
      <c r="E9" s="354">
        <v>1.2414667506207493</v>
      </c>
      <c r="F9" s="354">
        <v>1.1559345267775065</v>
      </c>
      <c r="G9" s="354">
        <v>1.1966717057086136</v>
      </c>
      <c r="H9" s="354">
        <v>1.3610373324770515</v>
      </c>
      <c r="I9" s="354">
        <v>1.5743043136437966</v>
      </c>
      <c r="J9" s="354">
        <v>1.7974725560098339</v>
      </c>
      <c r="K9" s="354">
        <v>1.9688530296117013</v>
      </c>
      <c r="L9" s="354">
        <v>2.1314858189658059</v>
      </c>
      <c r="M9" s="354">
        <v>2.1930839492185004</v>
      </c>
      <c r="N9" s="354">
        <v>2.13770452582364</v>
      </c>
      <c r="O9" s="354">
        <v>2.1449886629214392</v>
      </c>
      <c r="P9" s="354">
        <v>2.0938943634725913</v>
      </c>
      <c r="Q9" s="354">
        <v>2.0639923544814844</v>
      </c>
      <c r="R9" s="700"/>
      <c r="S9" s="391"/>
    </row>
    <row r="10" spans="1:19" s="635" customFormat="1" ht="15.75" customHeight="1" x14ac:dyDescent="0.2">
      <c r="A10" s="634"/>
      <c r="B10" s="498"/>
      <c r="C10" s="1020" t="s">
        <v>306</v>
      </c>
      <c r="D10" s="217"/>
      <c r="E10" s="636"/>
      <c r="F10" s="636"/>
      <c r="G10" s="636"/>
      <c r="H10" s="636"/>
      <c r="I10" s="636"/>
      <c r="J10" s="636"/>
      <c r="K10" s="636"/>
      <c r="L10" s="636"/>
      <c r="M10" s="636"/>
      <c r="N10" s="636"/>
      <c r="O10" s="636"/>
      <c r="P10" s="636"/>
      <c r="Q10" s="636"/>
      <c r="R10" s="701"/>
      <c r="S10" s="391"/>
    </row>
    <row r="11" spans="1:19" s="431" customFormat="1" ht="11.25" customHeight="1" x14ac:dyDescent="0.2">
      <c r="A11" s="404"/>
      <c r="B11" s="468"/>
      <c r="C11" s="414"/>
      <c r="D11" s="95" t="s">
        <v>462</v>
      </c>
      <c r="E11" s="637">
        <v>0.36830490910000008</v>
      </c>
      <c r="F11" s="637">
        <v>0.98870894785555541</v>
      </c>
      <c r="G11" s="637">
        <v>1.3109731711666666</v>
      </c>
      <c r="H11" s="637">
        <v>1.3998662716666666</v>
      </c>
      <c r="I11" s="637">
        <v>1.3632953740000004</v>
      </c>
      <c r="J11" s="637">
        <v>2.0045753044666665</v>
      </c>
      <c r="K11" s="637">
        <v>1.9942365065333332</v>
      </c>
      <c r="L11" s="637">
        <v>2.393627169277778</v>
      </c>
      <c r="M11" s="637">
        <v>1.717309667766667</v>
      </c>
      <c r="N11" s="637">
        <v>1.6261226697444446</v>
      </c>
      <c r="O11" s="637">
        <v>1.7938336015222223</v>
      </c>
      <c r="P11" s="637">
        <v>2.706520932633333</v>
      </c>
      <c r="Q11" s="637">
        <v>3.3346858648666662</v>
      </c>
      <c r="R11" s="573"/>
      <c r="S11" s="87"/>
    </row>
    <row r="12" spans="1:19" s="431" customFormat="1" ht="12.75" customHeight="1" x14ac:dyDescent="0.2">
      <c r="A12" s="404"/>
      <c r="B12" s="468"/>
      <c r="C12" s="414"/>
      <c r="D12" s="95" t="s">
        <v>461</v>
      </c>
      <c r="E12" s="637">
        <v>-29.696040917216667</v>
      </c>
      <c r="F12" s="637">
        <v>-30.239187378666667</v>
      </c>
      <c r="G12" s="637">
        <v>-29.631397486466668</v>
      </c>
      <c r="H12" s="637">
        <v>-27.277619465533334</v>
      </c>
      <c r="I12" s="637">
        <v>-25.375470634400003</v>
      </c>
      <c r="J12" s="637">
        <v>-23.721283223583338</v>
      </c>
      <c r="K12" s="637">
        <v>-23.249031596133332</v>
      </c>
      <c r="L12" s="637">
        <v>-21.962280474416669</v>
      </c>
      <c r="M12" s="637">
        <v>-20.519733277683333</v>
      </c>
      <c r="N12" s="637">
        <v>-19.172137120216664</v>
      </c>
      <c r="O12" s="637">
        <v>-18.030019913666663</v>
      </c>
      <c r="P12" s="637">
        <v>-18.427745312599999</v>
      </c>
      <c r="Q12" s="637">
        <v>-18.85302654523333</v>
      </c>
      <c r="R12" s="573"/>
      <c r="S12" s="87"/>
    </row>
    <row r="13" spans="1:19" s="431" customFormat="1" ht="12" customHeight="1" x14ac:dyDescent="0.2">
      <c r="A13" s="404"/>
      <c r="B13" s="468"/>
      <c r="C13" s="414"/>
      <c r="D13" s="95" t="s">
        <v>460</v>
      </c>
      <c r="E13" s="637">
        <v>2.2688072543333333</v>
      </c>
      <c r="F13" s="637">
        <v>2.9039761523333336</v>
      </c>
      <c r="G13" s="637">
        <v>2.9896139806888899</v>
      </c>
      <c r="H13" s="637">
        <v>3.3389531207444456</v>
      </c>
      <c r="I13" s="637">
        <v>3.1170220438333338</v>
      </c>
      <c r="J13" s="637">
        <v>3.5555644548333327</v>
      </c>
      <c r="K13" s="637">
        <v>3.5030135283222221</v>
      </c>
      <c r="L13" s="637">
        <v>3.9283916651222217</v>
      </c>
      <c r="M13" s="637">
        <v>3.9861153239111107</v>
      </c>
      <c r="N13" s="637">
        <v>3.5234713199444436</v>
      </c>
      <c r="O13" s="637">
        <v>3.2331835493444445</v>
      </c>
      <c r="P13" s="637">
        <v>3.1635950512222224</v>
      </c>
      <c r="Q13" s="637">
        <v>3.8406621747555554</v>
      </c>
      <c r="R13" s="573"/>
      <c r="S13" s="87"/>
    </row>
    <row r="14" spans="1:19" s="431" customFormat="1" ht="12" customHeight="1" x14ac:dyDescent="0.2">
      <c r="A14" s="404"/>
      <c r="B14" s="468"/>
      <c r="C14" s="414"/>
      <c r="D14" s="95" t="s">
        <v>149</v>
      </c>
      <c r="E14" s="637">
        <v>7.4175519131111116</v>
      </c>
      <c r="F14" s="637">
        <v>7.6989649042222226</v>
      </c>
      <c r="G14" s="637">
        <v>8.5378640078888903</v>
      </c>
      <c r="H14" s="637">
        <v>10.047002330444444</v>
      </c>
      <c r="I14" s="637">
        <v>10.930519223333334</v>
      </c>
      <c r="J14" s="637">
        <v>11.154121518777778</v>
      </c>
      <c r="K14" s="637">
        <v>13.992150736666668</v>
      </c>
      <c r="L14" s="637">
        <v>13.534660723333333</v>
      </c>
      <c r="M14" s="637">
        <v>15.865445556333333</v>
      </c>
      <c r="N14" s="637">
        <v>13.577900842555556</v>
      </c>
      <c r="O14" s="637">
        <v>16.045277901888891</v>
      </c>
      <c r="P14" s="637">
        <v>14.780654687333334</v>
      </c>
      <c r="Q14" s="637">
        <v>15.980522340222223</v>
      </c>
      <c r="R14" s="573"/>
      <c r="S14" s="87"/>
    </row>
    <row r="15" spans="1:19" s="431" customFormat="1" ht="10.5" customHeight="1" x14ac:dyDescent="0.2">
      <c r="A15" s="404"/>
      <c r="B15" s="468"/>
      <c r="C15" s="414"/>
      <c r="D15" s="171"/>
      <c r="E15" s="638"/>
      <c r="F15" s="638"/>
      <c r="G15" s="638"/>
      <c r="H15" s="638"/>
      <c r="I15" s="638"/>
      <c r="J15" s="638"/>
      <c r="K15" s="638"/>
      <c r="L15" s="638"/>
      <c r="M15" s="638"/>
      <c r="N15" s="638"/>
      <c r="O15" s="638"/>
      <c r="P15" s="638"/>
      <c r="Q15" s="638"/>
      <c r="R15" s="573"/>
      <c r="S15" s="87"/>
    </row>
    <row r="16" spans="1:19" s="431" customFormat="1" ht="10.5" customHeight="1" x14ac:dyDescent="0.2">
      <c r="A16" s="404"/>
      <c r="B16" s="468"/>
      <c r="C16" s="414"/>
      <c r="D16" s="171"/>
      <c r="E16" s="638"/>
      <c r="F16" s="638"/>
      <c r="G16" s="638"/>
      <c r="H16" s="638"/>
      <c r="I16" s="638"/>
      <c r="J16" s="638"/>
      <c r="K16" s="638"/>
      <c r="L16" s="638"/>
      <c r="M16" s="638"/>
      <c r="N16" s="638"/>
      <c r="O16" s="638"/>
      <c r="P16" s="638"/>
      <c r="Q16" s="638"/>
      <c r="R16" s="573"/>
      <c r="S16" s="87"/>
    </row>
    <row r="17" spans="1:19" s="431" customFormat="1" ht="10.5" customHeight="1" x14ac:dyDescent="0.2">
      <c r="A17" s="404"/>
      <c r="B17" s="468"/>
      <c r="C17" s="414"/>
      <c r="D17" s="171"/>
      <c r="E17" s="638"/>
      <c r="F17" s="638"/>
      <c r="G17" s="638"/>
      <c r="H17" s="638"/>
      <c r="I17" s="638"/>
      <c r="J17" s="638"/>
      <c r="K17" s="638"/>
      <c r="L17" s="638"/>
      <c r="M17" s="638"/>
      <c r="N17" s="638"/>
      <c r="O17" s="638"/>
      <c r="P17" s="638"/>
      <c r="Q17" s="638"/>
      <c r="R17" s="573"/>
      <c r="S17" s="87"/>
    </row>
    <row r="18" spans="1:19" s="431" customFormat="1" ht="10.5" customHeight="1" x14ac:dyDescent="0.2">
      <c r="A18" s="404"/>
      <c r="B18" s="468"/>
      <c r="C18" s="414"/>
      <c r="D18" s="171"/>
      <c r="E18" s="638"/>
      <c r="F18" s="638"/>
      <c r="G18" s="638"/>
      <c r="H18" s="638"/>
      <c r="I18" s="638"/>
      <c r="J18" s="638"/>
      <c r="K18" s="638"/>
      <c r="L18" s="638"/>
      <c r="M18" s="638"/>
      <c r="N18" s="638"/>
      <c r="O18" s="638"/>
      <c r="P18" s="638"/>
      <c r="Q18" s="638"/>
      <c r="R18" s="573"/>
      <c r="S18" s="87"/>
    </row>
    <row r="19" spans="1:19" s="431" customFormat="1" ht="10.5" customHeight="1" x14ac:dyDescent="0.2">
      <c r="A19" s="404"/>
      <c r="B19" s="468"/>
      <c r="C19" s="414"/>
      <c r="D19" s="171"/>
      <c r="E19" s="638"/>
      <c r="F19" s="638"/>
      <c r="G19" s="638"/>
      <c r="H19" s="638"/>
      <c r="I19" s="638"/>
      <c r="J19" s="638"/>
      <c r="K19" s="638"/>
      <c r="L19" s="638"/>
      <c r="M19" s="638"/>
      <c r="N19" s="638"/>
      <c r="O19" s="638"/>
      <c r="P19" s="638"/>
      <c r="Q19" s="638"/>
      <c r="R19" s="573"/>
      <c r="S19" s="87"/>
    </row>
    <row r="20" spans="1:19" s="431" customFormat="1" ht="10.5" customHeight="1" x14ac:dyDescent="0.2">
      <c r="A20" s="404"/>
      <c r="B20" s="468"/>
      <c r="C20" s="414"/>
      <c r="D20" s="171"/>
      <c r="E20" s="638"/>
      <c r="F20" s="638"/>
      <c r="G20" s="638"/>
      <c r="H20" s="638"/>
      <c r="I20" s="638"/>
      <c r="J20" s="638"/>
      <c r="K20" s="638"/>
      <c r="L20" s="638"/>
      <c r="M20" s="638"/>
      <c r="N20" s="638"/>
      <c r="O20" s="638"/>
      <c r="P20" s="638"/>
      <c r="Q20" s="638"/>
      <c r="R20" s="573"/>
      <c r="S20" s="87"/>
    </row>
    <row r="21" spans="1:19" s="431" customFormat="1" ht="10.5" customHeight="1" x14ac:dyDescent="0.2">
      <c r="A21" s="404"/>
      <c r="B21" s="468"/>
      <c r="C21" s="414"/>
      <c r="D21" s="171"/>
      <c r="E21" s="638"/>
      <c r="F21" s="638"/>
      <c r="G21" s="638"/>
      <c r="H21" s="638"/>
      <c r="I21" s="638"/>
      <c r="J21" s="638"/>
      <c r="K21" s="638"/>
      <c r="L21" s="638"/>
      <c r="M21" s="638"/>
      <c r="N21" s="638"/>
      <c r="O21" s="638"/>
      <c r="P21" s="638"/>
      <c r="Q21" s="638"/>
      <c r="R21" s="573"/>
      <c r="S21" s="87"/>
    </row>
    <row r="22" spans="1:19" s="431" customFormat="1" ht="10.5" customHeight="1" x14ac:dyDescent="0.2">
      <c r="A22" s="404"/>
      <c r="B22" s="468"/>
      <c r="C22" s="414"/>
      <c r="D22" s="171"/>
      <c r="E22" s="638"/>
      <c r="F22" s="638"/>
      <c r="G22" s="638"/>
      <c r="H22" s="638"/>
      <c r="I22" s="638"/>
      <c r="J22" s="638"/>
      <c r="K22" s="638"/>
      <c r="L22" s="638"/>
      <c r="M22" s="638"/>
      <c r="N22" s="638"/>
      <c r="O22" s="638"/>
      <c r="P22" s="638"/>
      <c r="Q22" s="638"/>
      <c r="R22" s="573"/>
      <c r="S22" s="87"/>
    </row>
    <row r="23" spans="1:19" s="431" customFormat="1" ht="10.5" customHeight="1" x14ac:dyDescent="0.2">
      <c r="A23" s="404"/>
      <c r="B23" s="468"/>
      <c r="C23" s="414"/>
      <c r="D23" s="171"/>
      <c r="E23" s="638"/>
      <c r="F23" s="638"/>
      <c r="G23" s="638"/>
      <c r="H23" s="638"/>
      <c r="I23" s="638"/>
      <c r="J23" s="638"/>
      <c r="K23" s="638"/>
      <c r="L23" s="638"/>
      <c r="M23" s="638"/>
      <c r="N23" s="638"/>
      <c r="O23" s="638"/>
      <c r="P23" s="638"/>
      <c r="Q23" s="638"/>
      <c r="R23" s="573"/>
      <c r="S23" s="87"/>
    </row>
    <row r="24" spans="1:19" s="431" customFormat="1" ht="10.5" customHeight="1" x14ac:dyDescent="0.2">
      <c r="A24" s="404"/>
      <c r="B24" s="468"/>
      <c r="C24" s="414"/>
      <c r="D24" s="171"/>
      <c r="E24" s="638"/>
      <c r="F24" s="638"/>
      <c r="G24" s="638"/>
      <c r="H24" s="638"/>
      <c r="I24" s="638"/>
      <c r="J24" s="638"/>
      <c r="K24" s="638"/>
      <c r="L24" s="638"/>
      <c r="M24" s="638"/>
      <c r="N24" s="638"/>
      <c r="O24" s="638"/>
      <c r="P24" s="638"/>
      <c r="Q24" s="638"/>
      <c r="R24" s="573"/>
      <c r="S24" s="87"/>
    </row>
    <row r="25" spans="1:19" s="431" customFormat="1" ht="10.5" customHeight="1" x14ac:dyDescent="0.2">
      <c r="A25" s="404"/>
      <c r="B25" s="468"/>
      <c r="C25" s="414"/>
      <c r="D25" s="171"/>
      <c r="E25" s="638"/>
      <c r="F25" s="638"/>
      <c r="G25" s="638"/>
      <c r="H25" s="638"/>
      <c r="I25" s="638"/>
      <c r="J25" s="638"/>
      <c r="K25" s="638"/>
      <c r="L25" s="638"/>
      <c r="M25" s="638"/>
      <c r="N25" s="638"/>
      <c r="O25" s="638"/>
      <c r="P25" s="638"/>
      <c r="Q25" s="638"/>
      <c r="R25" s="573"/>
      <c r="S25" s="87"/>
    </row>
    <row r="26" spans="1:19" s="431" customFormat="1" ht="10.5" customHeight="1" x14ac:dyDescent="0.2">
      <c r="A26" s="404"/>
      <c r="B26" s="468"/>
      <c r="C26" s="414"/>
      <c r="D26" s="171"/>
      <c r="E26" s="638"/>
      <c r="F26" s="638"/>
      <c r="G26" s="638"/>
      <c r="H26" s="638"/>
      <c r="I26" s="638"/>
      <c r="J26" s="638"/>
      <c r="K26" s="638"/>
      <c r="L26" s="638"/>
      <c r="M26" s="638"/>
      <c r="N26" s="638"/>
      <c r="O26" s="638"/>
      <c r="P26" s="638"/>
      <c r="Q26" s="638"/>
      <c r="R26" s="573"/>
      <c r="S26" s="87"/>
    </row>
    <row r="27" spans="1:19" s="431" customFormat="1" ht="10.5" customHeight="1" x14ac:dyDescent="0.2">
      <c r="A27" s="404"/>
      <c r="B27" s="468"/>
      <c r="C27" s="414"/>
      <c r="D27" s="171"/>
      <c r="E27" s="638"/>
      <c r="F27" s="638"/>
      <c r="G27" s="638"/>
      <c r="H27" s="638"/>
      <c r="I27" s="638"/>
      <c r="J27" s="638"/>
      <c r="K27" s="638"/>
      <c r="L27" s="638"/>
      <c r="M27" s="638"/>
      <c r="N27" s="638"/>
      <c r="O27" s="638"/>
      <c r="P27" s="638"/>
      <c r="Q27" s="638"/>
      <c r="R27" s="573"/>
      <c r="S27" s="87"/>
    </row>
    <row r="28" spans="1:19" s="431" customFormat="1" ht="6" customHeight="1" x14ac:dyDescent="0.2">
      <c r="A28" s="404"/>
      <c r="B28" s="468"/>
      <c r="C28" s="414"/>
      <c r="D28" s="171"/>
      <c r="E28" s="638"/>
      <c r="F28" s="638"/>
      <c r="G28" s="638"/>
      <c r="H28" s="638"/>
      <c r="I28" s="638"/>
      <c r="J28" s="638"/>
      <c r="K28" s="638"/>
      <c r="L28" s="638"/>
      <c r="M28" s="638"/>
      <c r="N28" s="638"/>
      <c r="O28" s="638"/>
      <c r="P28" s="638"/>
      <c r="Q28" s="638"/>
      <c r="R28" s="573"/>
      <c r="S28" s="87"/>
    </row>
    <row r="29" spans="1:19" s="635" customFormat="1" ht="15.75" customHeight="1" x14ac:dyDescent="0.2">
      <c r="A29" s="634"/>
      <c r="B29" s="498"/>
      <c r="C29" s="1020" t="s">
        <v>304</v>
      </c>
      <c r="D29" s="217"/>
      <c r="E29" s="639"/>
      <c r="F29" s="640"/>
      <c r="G29" s="640"/>
      <c r="H29" s="640"/>
      <c r="I29" s="640"/>
      <c r="J29" s="640"/>
      <c r="K29" s="640"/>
      <c r="L29" s="640"/>
      <c r="M29" s="640"/>
      <c r="N29" s="640"/>
      <c r="O29" s="640"/>
      <c r="P29" s="640"/>
      <c r="Q29" s="640"/>
      <c r="R29" s="702"/>
      <c r="S29" s="391"/>
    </row>
    <row r="30" spans="1:19" s="431" customFormat="1" ht="11.25" customHeight="1" x14ac:dyDescent="0.2">
      <c r="A30" s="404"/>
      <c r="B30" s="468"/>
      <c r="C30" s="1021"/>
      <c r="D30" s="95" t="s">
        <v>150</v>
      </c>
      <c r="E30" s="637">
        <v>2.3389472801999998</v>
      </c>
      <c r="F30" s="637">
        <v>1.8427612698666669</v>
      </c>
      <c r="G30" s="637">
        <v>2.3053573854000002</v>
      </c>
      <c r="H30" s="637">
        <v>2.8493574175333336</v>
      </c>
      <c r="I30" s="637">
        <v>4.5561968316000003</v>
      </c>
      <c r="J30" s="637">
        <v>4.8641431524999996</v>
      </c>
      <c r="K30" s="637">
        <v>5.1962669334333329</v>
      </c>
      <c r="L30" s="637">
        <v>5.3152462129666667</v>
      </c>
      <c r="M30" s="637">
        <v>6.3718830043333332</v>
      </c>
      <c r="N30" s="637">
        <v>6.9984287021666667</v>
      </c>
      <c r="O30" s="637">
        <v>8.0734578841333331</v>
      </c>
      <c r="P30" s="637">
        <v>8.0995105781000003</v>
      </c>
      <c r="Q30" s="637">
        <v>7.2359084557333331</v>
      </c>
      <c r="R30" s="703"/>
      <c r="S30" s="87"/>
    </row>
    <row r="31" spans="1:19" s="431" customFormat="1" ht="12.75" customHeight="1" x14ac:dyDescent="0.2">
      <c r="A31" s="404"/>
      <c r="B31" s="468"/>
      <c r="C31" s="1021"/>
      <c r="D31" s="95" t="s">
        <v>461</v>
      </c>
      <c r="E31" s="637">
        <v>-19.912689063033334</v>
      </c>
      <c r="F31" s="637">
        <v>-20.8419534258</v>
      </c>
      <c r="G31" s="637">
        <v>-20.117484865733335</v>
      </c>
      <c r="H31" s="637">
        <v>-16.9534847376</v>
      </c>
      <c r="I31" s="637">
        <v>-14.351692901599998</v>
      </c>
      <c r="J31" s="637">
        <v>-11.954813460666665</v>
      </c>
      <c r="K31" s="637">
        <v>-10.813997158200001</v>
      </c>
      <c r="L31" s="637">
        <v>-9.1051182060333335</v>
      </c>
      <c r="M31" s="637">
        <v>-7.3305611209666663</v>
      </c>
      <c r="N31" s="637">
        <v>-6.5854272534333331</v>
      </c>
      <c r="O31" s="637">
        <v>-6.1907028253999998</v>
      </c>
      <c r="P31" s="637">
        <v>-7.3955055757666663</v>
      </c>
      <c r="Q31" s="637">
        <v>-8.232036410600001</v>
      </c>
      <c r="R31" s="703"/>
      <c r="S31" s="87"/>
    </row>
    <row r="32" spans="1:19" s="431" customFormat="1" ht="11.25" customHeight="1" x14ac:dyDescent="0.2">
      <c r="A32" s="404"/>
      <c r="B32" s="468"/>
      <c r="C32" s="1021"/>
      <c r="D32" s="95" t="s">
        <v>148</v>
      </c>
      <c r="E32" s="637">
        <v>0.86249263476666671</v>
      </c>
      <c r="F32" s="637">
        <v>1.6397862595333332</v>
      </c>
      <c r="G32" s="637">
        <v>2.4739454872333333</v>
      </c>
      <c r="H32" s="637">
        <v>2.4816706312000001</v>
      </c>
      <c r="I32" s="637">
        <v>2.9375475192000002</v>
      </c>
      <c r="J32" s="637">
        <v>3.3811910015666666</v>
      </c>
      <c r="K32" s="637">
        <v>4.060561703566667</v>
      </c>
      <c r="L32" s="637">
        <v>5.0606313502666671</v>
      </c>
      <c r="M32" s="637">
        <v>6.0559152439333337</v>
      </c>
      <c r="N32" s="637">
        <v>5.5463480924999997</v>
      </c>
      <c r="O32" s="637">
        <v>3.7128961571999994</v>
      </c>
      <c r="P32" s="637">
        <v>2.4984452811</v>
      </c>
      <c r="Q32" s="637">
        <v>2.2225393294333333</v>
      </c>
      <c r="R32" s="703"/>
      <c r="S32" s="87"/>
    </row>
    <row r="33" spans="1:19" s="431" customFormat="1" ht="12" customHeight="1" x14ac:dyDescent="0.2">
      <c r="A33" s="404"/>
      <c r="B33" s="468"/>
      <c r="C33" s="1021"/>
      <c r="D33" s="95" t="s">
        <v>151</v>
      </c>
      <c r="E33" s="637">
        <v>3.1124567139999999</v>
      </c>
      <c r="F33" s="637">
        <v>4.8875659469999997</v>
      </c>
      <c r="G33" s="637">
        <v>5.228178084333333</v>
      </c>
      <c r="H33" s="637">
        <v>6.0211151700000007</v>
      </c>
      <c r="I33" s="637">
        <v>5.1959042936666657</v>
      </c>
      <c r="J33" s="637">
        <v>4.5965489869999994</v>
      </c>
      <c r="K33" s="637">
        <v>3.7730347263333326</v>
      </c>
      <c r="L33" s="637">
        <v>3.4518464650000005</v>
      </c>
      <c r="M33" s="637">
        <v>4.3143375353333333</v>
      </c>
      <c r="N33" s="637">
        <v>5.6232483246666662</v>
      </c>
      <c r="O33" s="637">
        <v>7.4513659693333336</v>
      </c>
      <c r="P33" s="637">
        <v>9.7571002743333324</v>
      </c>
      <c r="Q33" s="637">
        <v>11.635130607666667</v>
      </c>
      <c r="R33" s="703"/>
      <c r="S33" s="87"/>
    </row>
    <row r="34" spans="1:19" s="635" customFormat="1" ht="21" customHeight="1" x14ac:dyDescent="0.2">
      <c r="A34" s="634"/>
      <c r="B34" s="498"/>
      <c r="C34" s="1670" t="s">
        <v>303</v>
      </c>
      <c r="D34" s="1670"/>
      <c r="E34" s="641">
        <v>3.4298274847939019</v>
      </c>
      <c r="F34" s="641">
        <v>0.16979258846926223</v>
      </c>
      <c r="G34" s="641">
        <v>-3.3476755004570311</v>
      </c>
      <c r="H34" s="641">
        <v>-6.0651560548957661</v>
      </c>
      <c r="I34" s="641">
        <v>-8.5326332966785703</v>
      </c>
      <c r="J34" s="641">
        <v>-11.494659011243739</v>
      </c>
      <c r="K34" s="641">
        <v>-14.494213061404613</v>
      </c>
      <c r="L34" s="641">
        <v>-17.167523022247568</v>
      </c>
      <c r="M34" s="641">
        <v>-18.576269416660555</v>
      </c>
      <c r="N34" s="641">
        <v>-16.94964780141893</v>
      </c>
      <c r="O34" s="641">
        <v>-13.71552288849785</v>
      </c>
      <c r="P34" s="641">
        <v>-12.473269067316814</v>
      </c>
      <c r="Q34" s="641">
        <v>-12.549193567755802</v>
      </c>
      <c r="R34" s="702"/>
      <c r="S34" s="391"/>
    </row>
    <row r="35" spans="1:19" s="646" customFormat="1" ht="16.5" customHeight="1" x14ac:dyDescent="0.2">
      <c r="A35" s="642"/>
      <c r="B35" s="643"/>
      <c r="C35" s="353" t="s">
        <v>334</v>
      </c>
      <c r="D35" s="644"/>
      <c r="E35" s="645">
        <v>-10.451843627392748</v>
      </c>
      <c r="F35" s="645">
        <v>-8.2249159666128602</v>
      </c>
      <c r="G35" s="645">
        <v>-6.1721253045424982</v>
      </c>
      <c r="H35" s="645">
        <v>-4.4160331312664205</v>
      </c>
      <c r="I35" s="645">
        <v>-3.3707490664370581</v>
      </c>
      <c r="J35" s="645">
        <v>-1.7710049745440923</v>
      </c>
      <c r="K35" s="645">
        <v>0.12620790901790321</v>
      </c>
      <c r="L35" s="645">
        <v>1.6792420811565016</v>
      </c>
      <c r="M35" s="645">
        <v>2.5322824173496365</v>
      </c>
      <c r="N35" s="645">
        <v>2.345814412637913</v>
      </c>
      <c r="O35" s="645">
        <v>1.5256145578191604</v>
      </c>
      <c r="P35" s="645">
        <v>2.0599032732916998</v>
      </c>
      <c r="Q35" s="645">
        <v>2.2513711922046085</v>
      </c>
      <c r="R35" s="704"/>
      <c r="S35" s="392"/>
    </row>
    <row r="36" spans="1:19" s="431" customFormat="1" ht="10.5" customHeight="1" x14ac:dyDescent="0.2">
      <c r="A36" s="404"/>
      <c r="B36" s="468"/>
      <c r="C36" s="647"/>
      <c r="D36" s="171"/>
      <c r="E36" s="648"/>
      <c r="F36" s="648"/>
      <c r="G36" s="648"/>
      <c r="H36" s="648"/>
      <c r="I36" s="648"/>
      <c r="J36" s="648"/>
      <c r="K36" s="648"/>
      <c r="L36" s="648"/>
      <c r="M36" s="648"/>
      <c r="N36" s="648"/>
      <c r="O36" s="648"/>
      <c r="P36" s="648"/>
      <c r="Q36" s="648"/>
      <c r="R36" s="703"/>
      <c r="S36" s="87"/>
    </row>
    <row r="37" spans="1:19" s="431" customFormat="1" ht="10.5" customHeight="1" x14ac:dyDescent="0.2">
      <c r="A37" s="404"/>
      <c r="B37" s="468"/>
      <c r="C37" s="647"/>
      <c r="D37" s="171"/>
      <c r="E37" s="648"/>
      <c r="F37" s="648"/>
      <c r="G37" s="648"/>
      <c r="H37" s="648"/>
      <c r="I37" s="648"/>
      <c r="J37" s="648"/>
      <c r="K37" s="648"/>
      <c r="L37" s="648"/>
      <c r="M37" s="648"/>
      <c r="N37" s="648"/>
      <c r="O37" s="648"/>
      <c r="P37" s="648"/>
      <c r="Q37" s="648"/>
      <c r="R37" s="703"/>
      <c r="S37" s="87"/>
    </row>
    <row r="38" spans="1:19" s="431" customFormat="1" ht="10.5" customHeight="1" x14ac:dyDescent="0.2">
      <c r="A38" s="404"/>
      <c r="B38" s="468"/>
      <c r="C38" s="647"/>
      <c r="D38" s="171"/>
      <c r="E38" s="648"/>
      <c r="F38" s="648"/>
      <c r="G38" s="648"/>
      <c r="H38" s="648"/>
      <c r="I38" s="648"/>
      <c r="J38" s="648"/>
      <c r="K38" s="648"/>
      <c r="L38" s="648"/>
      <c r="M38" s="648"/>
      <c r="N38" s="648"/>
      <c r="O38" s="648"/>
      <c r="P38" s="648"/>
      <c r="Q38" s="648"/>
      <c r="R38" s="703"/>
      <c r="S38" s="87"/>
    </row>
    <row r="39" spans="1:19" s="431" customFormat="1" ht="10.5" customHeight="1" x14ac:dyDescent="0.2">
      <c r="A39" s="404"/>
      <c r="B39" s="468"/>
      <c r="C39" s="647"/>
      <c r="D39" s="171"/>
      <c r="E39" s="648"/>
      <c r="F39" s="648"/>
      <c r="G39" s="648"/>
      <c r="H39" s="648"/>
      <c r="I39" s="648"/>
      <c r="J39" s="648"/>
      <c r="K39" s="648"/>
      <c r="L39" s="648"/>
      <c r="M39" s="648"/>
      <c r="N39" s="648"/>
      <c r="O39" s="648"/>
      <c r="P39" s="648"/>
      <c r="Q39" s="648"/>
      <c r="R39" s="703"/>
      <c r="S39" s="87"/>
    </row>
    <row r="40" spans="1:19" s="431" customFormat="1" ht="10.5" customHeight="1" x14ac:dyDescent="0.2">
      <c r="A40" s="404"/>
      <c r="B40" s="468"/>
      <c r="C40" s="647"/>
      <c r="D40" s="171"/>
      <c r="E40" s="648"/>
      <c r="F40" s="648"/>
      <c r="G40" s="648"/>
      <c r="H40" s="648"/>
      <c r="I40" s="648"/>
      <c r="J40" s="648"/>
      <c r="K40" s="648"/>
      <c r="L40" s="648"/>
      <c r="M40" s="648"/>
      <c r="N40" s="648"/>
      <c r="O40" s="648"/>
      <c r="P40" s="648"/>
      <c r="Q40" s="648"/>
      <c r="R40" s="703"/>
      <c r="S40" s="87"/>
    </row>
    <row r="41" spans="1:19" s="431" customFormat="1" ht="10.5" customHeight="1" x14ac:dyDescent="0.2">
      <c r="A41" s="404"/>
      <c r="B41" s="468"/>
      <c r="C41" s="647"/>
      <c r="D41" s="171"/>
      <c r="E41" s="648"/>
      <c r="F41" s="648"/>
      <c r="G41" s="648"/>
      <c r="H41" s="648"/>
      <c r="I41" s="648"/>
      <c r="J41" s="648"/>
      <c r="K41" s="648"/>
      <c r="L41" s="648"/>
      <c r="M41" s="648"/>
      <c r="N41" s="648"/>
      <c r="O41" s="648"/>
      <c r="P41" s="648"/>
      <c r="Q41" s="648"/>
      <c r="R41" s="703"/>
      <c r="S41" s="87"/>
    </row>
    <row r="42" spans="1:19" s="431" customFormat="1" ht="10.5" customHeight="1" x14ac:dyDescent="0.2">
      <c r="A42" s="404"/>
      <c r="B42" s="468"/>
      <c r="C42" s="647"/>
      <c r="D42" s="171"/>
      <c r="E42" s="648"/>
      <c r="F42" s="648"/>
      <c r="G42" s="648"/>
      <c r="H42" s="648"/>
      <c r="I42" s="648"/>
      <c r="J42" s="648"/>
      <c r="K42" s="648"/>
      <c r="L42" s="648"/>
      <c r="M42" s="648"/>
      <c r="N42" s="648"/>
      <c r="O42" s="648"/>
      <c r="P42" s="648"/>
      <c r="Q42" s="648"/>
      <c r="R42" s="703"/>
      <c r="S42" s="87"/>
    </row>
    <row r="43" spans="1:19" s="431" customFormat="1" ht="10.5" customHeight="1" x14ac:dyDescent="0.2">
      <c r="A43" s="404"/>
      <c r="B43" s="468"/>
      <c r="C43" s="647"/>
      <c r="D43" s="171"/>
      <c r="E43" s="648"/>
      <c r="F43" s="648"/>
      <c r="G43" s="648"/>
      <c r="H43" s="648"/>
      <c r="I43" s="648"/>
      <c r="J43" s="648"/>
      <c r="K43" s="648"/>
      <c r="L43" s="648"/>
      <c r="M43" s="648"/>
      <c r="N43" s="648"/>
      <c r="O43" s="648"/>
      <c r="P43" s="648"/>
      <c r="Q43" s="648"/>
      <c r="R43" s="703"/>
      <c r="S43" s="87"/>
    </row>
    <row r="44" spans="1:19" s="431" customFormat="1" ht="10.5" customHeight="1" x14ac:dyDescent="0.2">
      <c r="A44" s="404"/>
      <c r="B44" s="468"/>
      <c r="C44" s="647"/>
      <c r="D44" s="171"/>
      <c r="E44" s="648"/>
      <c r="F44" s="648"/>
      <c r="G44" s="648"/>
      <c r="H44" s="648"/>
      <c r="I44" s="648"/>
      <c r="J44" s="648"/>
      <c r="K44" s="648"/>
      <c r="L44" s="648"/>
      <c r="M44" s="648"/>
      <c r="N44" s="648"/>
      <c r="O44" s="648"/>
      <c r="P44" s="648"/>
      <c r="Q44" s="648"/>
      <c r="R44" s="703"/>
      <c r="S44" s="87"/>
    </row>
    <row r="45" spans="1:19" s="431" customFormat="1" ht="10.5" customHeight="1" x14ac:dyDescent="0.2">
      <c r="A45" s="404"/>
      <c r="B45" s="468"/>
      <c r="C45" s="647"/>
      <c r="D45" s="171"/>
      <c r="E45" s="648"/>
      <c r="F45" s="648"/>
      <c r="G45" s="648"/>
      <c r="H45" s="648"/>
      <c r="I45" s="648"/>
      <c r="J45" s="648"/>
      <c r="K45" s="648"/>
      <c r="L45" s="648"/>
      <c r="M45" s="648"/>
      <c r="N45" s="648"/>
      <c r="O45" s="648"/>
      <c r="P45" s="648"/>
      <c r="Q45" s="648"/>
      <c r="R45" s="703"/>
      <c r="S45" s="87"/>
    </row>
    <row r="46" spans="1:19" s="431" customFormat="1" ht="10.5" customHeight="1" x14ac:dyDescent="0.2">
      <c r="A46" s="404"/>
      <c r="B46" s="468"/>
      <c r="C46" s="647"/>
      <c r="D46" s="171"/>
      <c r="E46" s="648"/>
      <c r="F46" s="648"/>
      <c r="G46" s="648"/>
      <c r="H46" s="648"/>
      <c r="I46" s="648"/>
      <c r="J46" s="648"/>
      <c r="K46" s="648"/>
      <c r="L46" s="648"/>
      <c r="M46" s="648"/>
      <c r="N46" s="648"/>
      <c r="O46" s="648"/>
      <c r="P46" s="648"/>
      <c r="Q46" s="648"/>
      <c r="R46" s="703"/>
      <c r="S46" s="87"/>
    </row>
    <row r="47" spans="1:19" s="431" customFormat="1" ht="10.5" customHeight="1" x14ac:dyDescent="0.2">
      <c r="A47" s="404"/>
      <c r="B47" s="468"/>
      <c r="C47" s="647"/>
      <c r="D47" s="171"/>
      <c r="E47" s="648"/>
      <c r="F47" s="648"/>
      <c r="G47" s="648"/>
      <c r="H47" s="648"/>
      <c r="I47" s="648"/>
      <c r="J47" s="648"/>
      <c r="K47" s="648"/>
      <c r="L47" s="648"/>
      <c r="M47" s="648"/>
      <c r="N47" s="648"/>
      <c r="O47" s="648"/>
      <c r="P47" s="648"/>
      <c r="Q47" s="648"/>
      <c r="R47" s="703"/>
      <c r="S47" s="87"/>
    </row>
    <row r="48" spans="1:19" s="431" customFormat="1" ht="10.5" customHeight="1" x14ac:dyDescent="0.2">
      <c r="A48" s="404"/>
      <c r="B48" s="468"/>
      <c r="C48" s="647"/>
      <c r="D48" s="171"/>
      <c r="E48" s="648"/>
      <c r="F48" s="648"/>
      <c r="G48" s="648"/>
      <c r="H48" s="648"/>
      <c r="I48" s="648"/>
      <c r="J48" s="648"/>
      <c r="K48" s="648"/>
      <c r="L48" s="648"/>
      <c r="M48" s="648"/>
      <c r="N48" s="648"/>
      <c r="O48" s="648"/>
      <c r="P48" s="648"/>
      <c r="Q48" s="648"/>
      <c r="R48" s="703"/>
      <c r="S48" s="87"/>
    </row>
    <row r="49" spans="1:19" s="635" customFormat="1" ht="15.75" customHeight="1" x14ac:dyDescent="0.2">
      <c r="A49" s="634"/>
      <c r="B49" s="498"/>
      <c r="C49" s="1020" t="s">
        <v>152</v>
      </c>
      <c r="D49" s="217"/>
      <c r="E49" s="639"/>
      <c r="F49" s="640"/>
      <c r="G49" s="640"/>
      <c r="H49" s="640"/>
      <c r="I49" s="640"/>
      <c r="J49" s="640"/>
      <c r="K49" s="640"/>
      <c r="L49" s="640"/>
      <c r="M49" s="640"/>
      <c r="N49" s="640"/>
      <c r="O49" s="640"/>
      <c r="P49" s="640"/>
      <c r="Q49" s="640"/>
      <c r="R49" s="702"/>
      <c r="S49" s="391"/>
    </row>
    <row r="50" spans="1:19" s="635" customFormat="1" ht="15.75" customHeight="1" x14ac:dyDescent="0.2">
      <c r="A50" s="634"/>
      <c r="B50" s="498"/>
      <c r="C50" s="649"/>
      <c r="D50" s="243" t="s">
        <v>302</v>
      </c>
      <c r="E50" s="645">
        <f>'11desemprego_IEFP'!E16/1000</f>
        <v>486.43400000000003</v>
      </c>
      <c r="F50" s="645">
        <f>'11desemprego_IEFP'!F16/1000</f>
        <v>482.55599999999998</v>
      </c>
      <c r="G50" s="645">
        <f>'11desemprego_IEFP'!G16/1000</f>
        <v>494.73</v>
      </c>
      <c r="H50" s="645">
        <f>'11desemprego_IEFP'!H16/1000</f>
        <v>487.62900000000002</v>
      </c>
      <c r="I50" s="645">
        <f>'11desemprego_IEFP'!I16/1000</f>
        <v>471.47399999999999</v>
      </c>
      <c r="J50" s="645">
        <f>'11desemprego_IEFP'!J16/1000</f>
        <v>450.96100000000001</v>
      </c>
      <c r="K50" s="645">
        <f>'11desemprego_IEFP'!K16/1000</f>
        <v>432.274</v>
      </c>
      <c r="L50" s="645">
        <f>'11desemprego_IEFP'!L16/1000</f>
        <v>418.18900000000002</v>
      </c>
      <c r="M50" s="645">
        <f>'11desemprego_IEFP'!M16/1000</f>
        <v>416.27499999999998</v>
      </c>
      <c r="N50" s="645">
        <f>'11desemprego_IEFP'!N16/1000</f>
        <v>418.23500000000001</v>
      </c>
      <c r="O50" s="645">
        <f>'11desemprego_IEFP'!O16/1000</f>
        <v>410.81900000000002</v>
      </c>
      <c r="P50" s="645">
        <f>'11desemprego_IEFP'!P16/1000</f>
        <v>404.56400000000002</v>
      </c>
      <c r="Q50" s="645">
        <f>'11desemprego_IEFP'!Q16/1000</f>
        <v>404.625</v>
      </c>
      <c r="R50" s="702"/>
      <c r="S50" s="391"/>
    </row>
    <row r="51" spans="1:19" s="653" customFormat="1" ht="12" customHeight="1" x14ac:dyDescent="0.2">
      <c r="A51" s="650"/>
      <c r="B51" s="651"/>
      <c r="C51" s="652"/>
      <c r="D51" s="691" t="s">
        <v>236</v>
      </c>
      <c r="E51" s="637">
        <v>21.564</v>
      </c>
      <c r="F51" s="637">
        <v>21.448</v>
      </c>
      <c r="G51" s="637">
        <v>22.411999999999999</v>
      </c>
      <c r="H51" s="637">
        <v>21.803999999999998</v>
      </c>
      <c r="I51" s="637">
        <v>20.495999999999999</v>
      </c>
      <c r="J51" s="637">
        <v>18.724</v>
      </c>
      <c r="K51" s="637">
        <v>18.724</v>
      </c>
      <c r="L51" s="637">
        <v>16.57</v>
      </c>
      <c r="M51" s="637">
        <v>16.056999999999999</v>
      </c>
      <c r="N51" s="637">
        <v>15.147</v>
      </c>
      <c r="O51" s="637">
        <v>15.574</v>
      </c>
      <c r="P51" s="637">
        <v>15.989000000000001</v>
      </c>
      <c r="Q51" s="637" t="s">
        <v>387</v>
      </c>
      <c r="R51" s="705"/>
      <c r="S51" s="87"/>
    </row>
    <row r="52" spans="1:19" s="657" customFormat="1" ht="15" customHeight="1" x14ac:dyDescent="0.2">
      <c r="A52" s="654"/>
      <c r="B52" s="655"/>
      <c r="C52" s="656"/>
      <c r="D52" s="243" t="s">
        <v>300</v>
      </c>
      <c r="E52" s="645">
        <f>+'10desemprego_IEFP '!E8/1000</f>
        <v>58.241999999999997</v>
      </c>
      <c r="F52" s="645">
        <f>+'10desemprego_IEFP '!F8/1000</f>
        <v>46.031999999999996</v>
      </c>
      <c r="G52" s="645">
        <f>+'10desemprego_IEFP '!G8/1000</f>
        <v>59.506</v>
      </c>
      <c r="H52" s="645">
        <f>+'10desemprego_IEFP '!H8/1000</f>
        <v>43.954000000000001</v>
      </c>
      <c r="I52" s="645">
        <f>+'10desemprego_IEFP '!I8/1000</f>
        <v>50.847999999999999</v>
      </c>
      <c r="J52" s="645">
        <f>+'10desemprego_IEFP '!J8/1000</f>
        <v>37.706000000000003</v>
      </c>
      <c r="K52" s="645">
        <f>+'10desemprego_IEFP '!K8/1000</f>
        <v>43.573</v>
      </c>
      <c r="L52" s="645">
        <f>+'10desemprego_IEFP '!L8/1000</f>
        <v>41.206000000000003</v>
      </c>
      <c r="M52" s="645">
        <f>+'10desemprego_IEFP '!M8/1000</f>
        <v>43.354999999999997</v>
      </c>
      <c r="N52" s="645">
        <f>+'10desemprego_IEFP '!N8/1000</f>
        <v>42.595999999999997</v>
      </c>
      <c r="O52" s="645">
        <f>+'10desemprego_IEFP '!O8/1000</f>
        <v>58.887</v>
      </c>
      <c r="P52" s="645">
        <f>+'10desemprego_IEFP '!P8/1000</f>
        <v>53.715000000000003</v>
      </c>
      <c r="Q52" s="645">
        <f>+'10desemprego_IEFP '!Q8/1000</f>
        <v>56.884</v>
      </c>
      <c r="R52" s="706"/>
      <c r="S52" s="391"/>
    </row>
    <row r="53" spans="1:19" s="431" customFormat="1" ht="11.25" customHeight="1" x14ac:dyDescent="0.2">
      <c r="A53" s="404"/>
      <c r="B53" s="468"/>
      <c r="C53" s="647"/>
      <c r="D53" s="691" t="s">
        <v>237</v>
      </c>
      <c r="E53" s="637">
        <v>-9.9744957106422394</v>
      </c>
      <c r="F53" s="637">
        <v>-14.807617567042374</v>
      </c>
      <c r="G53" s="637">
        <v>-8.3592570918162963</v>
      </c>
      <c r="H53" s="637">
        <v>-18.045196897374694</v>
      </c>
      <c r="I53" s="637">
        <v>-4.8930121203052508</v>
      </c>
      <c r="J53" s="637">
        <v>-24.792564225307167</v>
      </c>
      <c r="K53" s="637">
        <v>-12.864456265248169</v>
      </c>
      <c r="L53" s="637">
        <v>-16.748828188136411</v>
      </c>
      <c r="M53" s="637">
        <v>-8.2822085889570634</v>
      </c>
      <c r="N53" s="637">
        <v>-15.437147621694603</v>
      </c>
      <c r="O53" s="637">
        <v>-10.03300027500228</v>
      </c>
      <c r="P53" s="637">
        <v>-7.8471066582030851</v>
      </c>
      <c r="Q53" s="637">
        <f>+(Q52/E52-1)*100</f>
        <v>-2.3316506988084185</v>
      </c>
      <c r="R53" s="703"/>
      <c r="S53" s="87"/>
    </row>
    <row r="54" spans="1:19" s="635" customFormat="1" ht="15.75" customHeight="1" x14ac:dyDescent="0.2">
      <c r="A54" s="634"/>
      <c r="B54" s="498"/>
      <c r="C54" s="1020" t="s">
        <v>301</v>
      </c>
      <c r="D54" s="217"/>
      <c r="E54" s="645">
        <f>+'10desemprego_IEFP '!E31/1000</f>
        <v>8.3239999999999998</v>
      </c>
      <c r="F54" s="645">
        <f>+'10desemprego_IEFP '!F31/1000</f>
        <v>5.9660000000000002</v>
      </c>
      <c r="G54" s="645">
        <f>+'10desemprego_IEFP '!G31/1000</f>
        <v>11.226000000000001</v>
      </c>
      <c r="H54" s="645">
        <f>+'10desemprego_IEFP '!H31/1000</f>
        <v>14.064</v>
      </c>
      <c r="I54" s="645">
        <f>+'10desemprego_IEFP '!I31/1000</f>
        <v>15.891999999999999</v>
      </c>
      <c r="J54" s="645">
        <f>+'10desemprego_IEFP '!J31/1000</f>
        <v>10.977</v>
      </c>
      <c r="K54" s="645">
        <f>+'10desemprego_IEFP '!K31/1000</f>
        <v>17.074000000000002</v>
      </c>
      <c r="L54" s="645">
        <f>+'10desemprego_IEFP '!L31/1000</f>
        <v>13.68</v>
      </c>
      <c r="M54" s="645">
        <f>+'10desemprego_IEFP '!M31/1000</f>
        <v>11.481999999999999</v>
      </c>
      <c r="N54" s="645">
        <f>+'10desemprego_IEFP '!N31/1000</f>
        <v>10.444000000000001</v>
      </c>
      <c r="O54" s="645">
        <f>+'10desemprego_IEFP '!O31/1000</f>
        <v>11.987</v>
      </c>
      <c r="P54" s="645">
        <f>+'10desemprego_IEFP '!P31/1000</f>
        <v>15.068</v>
      </c>
      <c r="Q54" s="645">
        <f>+'10desemprego_IEFP '!Q31/1000</f>
        <v>10.233000000000001</v>
      </c>
      <c r="R54" s="702"/>
      <c r="S54" s="391"/>
    </row>
    <row r="55" spans="1:19" s="431" customFormat="1" ht="9.75" customHeight="1" x14ac:dyDescent="0.2">
      <c r="A55" s="614"/>
      <c r="B55" s="658"/>
      <c r="C55" s="659"/>
      <c r="D55" s="691" t="s">
        <v>153</v>
      </c>
      <c r="E55" s="637">
        <v>-37.115660648183123</v>
      </c>
      <c r="F55" s="637">
        <v>-43.110517783922951</v>
      </c>
      <c r="G55" s="637">
        <v>-27.848833472588208</v>
      </c>
      <c r="H55" s="637">
        <v>-9.9442914772363444</v>
      </c>
      <c r="I55" s="637">
        <v>-2.7060119995102272</v>
      </c>
      <c r="J55" s="637">
        <v>-22.973826398147491</v>
      </c>
      <c r="K55" s="637">
        <v>1.197249881460416</v>
      </c>
      <c r="L55" s="637">
        <v>-15.939535455327524</v>
      </c>
      <c r="M55" s="637">
        <v>-3.9163179916318014</v>
      </c>
      <c r="N55" s="637">
        <v>8.8710518086104528</v>
      </c>
      <c r="O55" s="637">
        <v>7.4296468901236867</v>
      </c>
      <c r="P55" s="637">
        <v>59.534145050291151</v>
      </c>
      <c r="Q55" s="637">
        <f>+(Q54/E54-1)*100</f>
        <v>22.933685728015398</v>
      </c>
      <c r="R55" s="703"/>
      <c r="S55" s="87"/>
    </row>
    <row r="56" spans="1:19" s="635" customFormat="1" ht="15.75" customHeight="1" x14ac:dyDescent="0.2">
      <c r="A56" s="634"/>
      <c r="B56" s="498"/>
      <c r="C56" s="1670" t="s">
        <v>333</v>
      </c>
      <c r="D56" s="1670"/>
      <c r="E56" s="645">
        <v>225.50200000000001</v>
      </c>
      <c r="F56" s="645">
        <v>224.489</v>
      </c>
      <c r="G56" s="645">
        <v>221.23400000000001</v>
      </c>
      <c r="H56" s="645">
        <v>217.255</v>
      </c>
      <c r="I56" s="645">
        <v>210.285</v>
      </c>
      <c r="J56" s="645">
        <v>211.43100000000001</v>
      </c>
      <c r="K56" s="645">
        <v>200.786</v>
      </c>
      <c r="L56" s="645">
        <v>191.30699999999999</v>
      </c>
      <c r="M56" s="645">
        <v>189.06899999999999</v>
      </c>
      <c r="N56" s="645">
        <v>185.47300000000001</v>
      </c>
      <c r="O56" s="645">
        <v>188.96899999999999</v>
      </c>
      <c r="P56" s="645">
        <v>180.16399999999999</v>
      </c>
      <c r="Q56" s="645">
        <v>182.46799999999999</v>
      </c>
      <c r="R56" s="703"/>
      <c r="S56" s="391"/>
    </row>
    <row r="57" spans="1:19" s="431" customFormat="1" ht="10.5" customHeight="1" x14ac:dyDescent="0.2">
      <c r="A57" s="404"/>
      <c r="B57" s="468"/>
      <c r="C57" s="660"/>
      <c r="D57" s="660"/>
      <c r="E57" s="661"/>
      <c r="F57" s="662"/>
      <c r="G57" s="662"/>
      <c r="H57" s="662"/>
      <c r="I57" s="662"/>
      <c r="J57" s="662"/>
      <c r="K57" s="662"/>
      <c r="L57" s="662"/>
      <c r="M57" s="662"/>
      <c r="N57" s="662"/>
      <c r="O57" s="662"/>
      <c r="P57" s="662"/>
      <c r="Q57" s="662"/>
      <c r="R57" s="703"/>
      <c r="S57" s="87"/>
    </row>
    <row r="58" spans="1:19" s="431" customFormat="1" ht="10.5" customHeight="1" x14ac:dyDescent="0.2">
      <c r="A58" s="404"/>
      <c r="B58" s="468"/>
      <c r="C58" s="647"/>
      <c r="D58" s="171"/>
      <c r="E58" s="638"/>
      <c r="F58" s="638"/>
      <c r="G58" s="638"/>
      <c r="H58" s="638"/>
      <c r="I58" s="638"/>
      <c r="J58" s="638"/>
      <c r="K58" s="638"/>
      <c r="L58" s="638"/>
      <c r="M58" s="638"/>
      <c r="N58" s="638"/>
      <c r="O58" s="638"/>
      <c r="P58" s="638"/>
      <c r="Q58" s="638"/>
      <c r="R58" s="703"/>
      <c r="S58" s="87"/>
    </row>
    <row r="59" spans="1:19" s="431" customFormat="1" ht="10.5" customHeight="1" x14ac:dyDescent="0.2">
      <c r="A59" s="404"/>
      <c r="B59" s="468"/>
      <c r="C59" s="647"/>
      <c r="D59" s="171"/>
      <c r="E59" s="648"/>
      <c r="F59" s="648"/>
      <c r="G59" s="648"/>
      <c r="H59" s="648"/>
      <c r="I59" s="648"/>
      <c r="J59" s="648"/>
      <c r="K59" s="648"/>
      <c r="L59" s="648"/>
      <c r="M59" s="648"/>
      <c r="N59" s="648"/>
      <c r="O59" s="648"/>
      <c r="P59" s="648"/>
      <c r="Q59" s="648"/>
      <c r="R59" s="703"/>
      <c r="S59" s="87"/>
    </row>
    <row r="60" spans="1:19" s="431" customFormat="1" ht="10.5" customHeight="1" x14ac:dyDescent="0.2">
      <c r="A60" s="404"/>
      <c r="B60" s="468"/>
      <c r="C60" s="647"/>
      <c r="D60" s="171"/>
      <c r="E60" s="648"/>
      <c r="F60" s="648"/>
      <c r="G60" s="648"/>
      <c r="H60" s="648"/>
      <c r="I60" s="648"/>
      <c r="J60" s="648"/>
      <c r="K60" s="648"/>
      <c r="L60" s="648"/>
      <c r="M60" s="648"/>
      <c r="N60" s="648"/>
      <c r="O60" s="648"/>
      <c r="P60" s="648"/>
      <c r="Q60" s="648"/>
      <c r="R60" s="703"/>
      <c r="S60" s="87"/>
    </row>
    <row r="61" spans="1:19" s="431" customFormat="1" ht="10.5" customHeight="1" x14ac:dyDescent="0.2">
      <c r="A61" s="404"/>
      <c r="B61" s="468"/>
      <c r="C61" s="647"/>
      <c r="D61" s="171"/>
      <c r="E61" s="648"/>
      <c r="F61" s="648"/>
      <c r="G61" s="648"/>
      <c r="H61" s="648"/>
      <c r="I61" s="648"/>
      <c r="J61" s="648"/>
      <c r="K61" s="648"/>
      <c r="L61" s="648"/>
      <c r="M61" s="648"/>
      <c r="N61" s="648"/>
      <c r="O61" s="648"/>
      <c r="P61" s="648"/>
      <c r="Q61" s="648"/>
      <c r="R61" s="703"/>
      <c r="S61" s="87"/>
    </row>
    <row r="62" spans="1:19" s="431" customFormat="1" ht="10.5" customHeight="1" x14ac:dyDescent="0.2">
      <c r="A62" s="404"/>
      <c r="B62" s="468"/>
      <c r="C62" s="647"/>
      <c r="D62" s="171"/>
      <c r="E62" s="648"/>
      <c r="F62" s="648"/>
      <c r="G62" s="648"/>
      <c r="H62" s="648"/>
      <c r="I62" s="648"/>
      <c r="J62" s="648"/>
      <c r="K62" s="648"/>
      <c r="L62" s="648"/>
      <c r="M62" s="648"/>
      <c r="N62" s="648"/>
      <c r="O62" s="648"/>
      <c r="P62" s="648"/>
      <c r="Q62" s="648"/>
      <c r="R62" s="703"/>
      <c r="S62" s="87"/>
    </row>
    <row r="63" spans="1:19" s="431" customFormat="1" ht="10.5" customHeight="1" x14ac:dyDescent="0.2">
      <c r="A63" s="404"/>
      <c r="B63" s="468"/>
      <c r="C63" s="647"/>
      <c r="D63" s="171"/>
      <c r="E63" s="648"/>
      <c r="F63" s="648"/>
      <c r="G63" s="648"/>
      <c r="H63" s="648"/>
      <c r="I63" s="648"/>
      <c r="J63" s="648"/>
      <c r="K63" s="648"/>
      <c r="L63" s="648"/>
      <c r="M63" s="648"/>
      <c r="N63" s="648"/>
      <c r="O63" s="648"/>
      <c r="P63" s="648"/>
      <c r="Q63" s="648"/>
      <c r="R63" s="703"/>
      <c r="S63" s="87"/>
    </row>
    <row r="64" spans="1:19" s="431" customFormat="1" ht="10.5" customHeight="1" x14ac:dyDescent="0.2">
      <c r="A64" s="404"/>
      <c r="B64" s="468"/>
      <c r="C64" s="647"/>
      <c r="D64" s="171"/>
      <c r="E64" s="648"/>
      <c r="F64" s="648"/>
      <c r="G64" s="648"/>
      <c r="H64" s="648"/>
      <c r="I64" s="648"/>
      <c r="J64" s="648"/>
      <c r="K64" s="648"/>
      <c r="L64" s="648"/>
      <c r="M64" s="648"/>
      <c r="N64" s="648"/>
      <c r="O64" s="648"/>
      <c r="P64" s="648"/>
      <c r="Q64" s="648"/>
      <c r="R64" s="703"/>
      <c r="S64" s="87"/>
    </row>
    <row r="65" spans="1:19" s="431" customFormat="1" ht="10.5" customHeight="1" x14ac:dyDescent="0.2">
      <c r="A65" s="404"/>
      <c r="B65" s="468"/>
      <c r="C65" s="647"/>
      <c r="D65" s="171"/>
      <c r="E65" s="648"/>
      <c r="F65" s="648"/>
      <c r="G65" s="648"/>
      <c r="H65" s="648"/>
      <c r="I65" s="648"/>
      <c r="J65" s="648"/>
      <c r="K65" s="648"/>
      <c r="L65" s="648"/>
      <c r="M65" s="648"/>
      <c r="N65" s="648"/>
      <c r="O65" s="648"/>
      <c r="P65" s="648"/>
      <c r="Q65" s="648"/>
      <c r="R65" s="703"/>
      <c r="S65" s="87"/>
    </row>
    <row r="66" spans="1:19" s="431" customFormat="1" ht="10.5" customHeight="1" x14ac:dyDescent="0.2">
      <c r="A66" s="404"/>
      <c r="B66" s="468"/>
      <c r="C66" s="647"/>
      <c r="D66" s="171"/>
      <c r="E66" s="648"/>
      <c r="F66" s="648"/>
      <c r="G66" s="648"/>
      <c r="H66" s="648"/>
      <c r="I66" s="648"/>
      <c r="J66" s="648"/>
      <c r="K66" s="648"/>
      <c r="L66" s="648"/>
      <c r="M66" s="648"/>
      <c r="N66" s="648"/>
      <c r="O66" s="648"/>
      <c r="P66" s="648"/>
      <c r="Q66" s="648"/>
      <c r="R66" s="703"/>
      <c r="S66" s="87"/>
    </row>
    <row r="67" spans="1:19" s="431" customFormat="1" ht="10.5" customHeight="1" x14ac:dyDescent="0.2">
      <c r="A67" s="404"/>
      <c r="B67" s="468"/>
      <c r="C67" s="647"/>
      <c r="D67" s="171"/>
      <c r="E67" s="648"/>
      <c r="F67" s="648"/>
      <c r="G67" s="648"/>
      <c r="H67" s="648"/>
      <c r="I67" s="648"/>
      <c r="J67" s="648"/>
      <c r="K67" s="648"/>
      <c r="L67" s="648"/>
      <c r="M67" s="648"/>
      <c r="N67" s="648"/>
      <c r="O67" s="648"/>
      <c r="P67" s="648"/>
      <c r="Q67" s="648"/>
      <c r="R67" s="703"/>
      <c r="S67" s="87"/>
    </row>
    <row r="68" spans="1:19" s="431" customFormat="1" ht="10.5" customHeight="1" x14ac:dyDescent="0.2">
      <c r="A68" s="404"/>
      <c r="B68" s="468"/>
      <c r="C68" s="647"/>
      <c r="D68" s="171"/>
      <c r="E68" s="648"/>
      <c r="F68" s="648"/>
      <c r="G68" s="648"/>
      <c r="H68" s="648"/>
      <c r="I68" s="648"/>
      <c r="J68" s="648"/>
      <c r="K68" s="648"/>
      <c r="L68" s="648"/>
      <c r="M68" s="648"/>
      <c r="N68" s="648"/>
      <c r="O68" s="648"/>
      <c r="P68" s="648"/>
      <c r="Q68" s="648"/>
      <c r="R68" s="703"/>
      <c r="S68" s="87"/>
    </row>
    <row r="69" spans="1:19" s="431" customFormat="1" ht="10.5" customHeight="1" x14ac:dyDescent="0.2">
      <c r="A69" s="404"/>
      <c r="B69" s="468"/>
      <c r="C69" s="647"/>
      <c r="D69" s="171"/>
      <c r="E69" s="648"/>
      <c r="F69" s="648"/>
      <c r="G69" s="648"/>
      <c r="H69" s="648"/>
      <c r="I69" s="648"/>
      <c r="J69" s="648"/>
      <c r="K69" s="648"/>
      <c r="L69" s="648"/>
      <c r="M69" s="648"/>
      <c r="N69" s="648"/>
      <c r="O69" s="648"/>
      <c r="P69" s="648"/>
      <c r="Q69" s="648"/>
      <c r="R69" s="703"/>
      <c r="S69" s="87"/>
    </row>
    <row r="70" spans="1:19" s="431" customFormat="1" ht="17.25" customHeight="1" x14ac:dyDescent="0.2">
      <c r="A70" s="404"/>
      <c r="B70" s="468"/>
      <c r="C70" s="1671" t="s">
        <v>463</v>
      </c>
      <c r="D70" s="1671"/>
      <c r="E70" s="1671"/>
      <c r="F70" s="1671"/>
      <c r="G70" s="1671"/>
      <c r="H70" s="1671"/>
      <c r="I70" s="1671"/>
      <c r="J70" s="1671"/>
      <c r="K70" s="1671"/>
      <c r="L70" s="1671"/>
      <c r="M70" s="1671"/>
      <c r="N70" s="1671"/>
      <c r="O70" s="1671"/>
      <c r="P70" s="1671"/>
      <c r="Q70" s="1671"/>
      <c r="R70" s="703"/>
      <c r="S70" s="87"/>
    </row>
    <row r="71" spans="1:19" s="738" customFormat="1" ht="11.25" customHeight="1" x14ac:dyDescent="0.2">
      <c r="A71" s="416"/>
      <c r="B71" s="569"/>
      <c r="C71" s="1668" t="s">
        <v>465</v>
      </c>
      <c r="D71" s="1668"/>
      <c r="E71" s="1668"/>
      <c r="F71" s="1668"/>
      <c r="G71" s="1668"/>
      <c r="H71" s="1668"/>
      <c r="I71" s="1668"/>
      <c r="J71" s="1672" t="s">
        <v>459</v>
      </c>
      <c r="K71" s="1672"/>
      <c r="L71" s="1672"/>
      <c r="M71" s="1672"/>
      <c r="N71" s="1673" t="s">
        <v>458</v>
      </c>
      <c r="O71" s="1673"/>
      <c r="P71" s="1673"/>
      <c r="Q71" s="1673"/>
      <c r="R71" s="1024"/>
      <c r="S71" s="1024"/>
    </row>
    <row r="72" spans="1:19" s="431" customFormat="1" ht="9.75" customHeight="1" x14ac:dyDescent="0.2">
      <c r="A72" s="404"/>
      <c r="B72" s="468"/>
      <c r="C72" s="1025" t="s">
        <v>464</v>
      </c>
      <c r="D72" s="1025"/>
      <c r="R72" s="703"/>
      <c r="S72" s="87"/>
    </row>
    <row r="73" spans="1:19" x14ac:dyDescent="0.2">
      <c r="A73" s="404"/>
      <c r="B73" s="663">
        <v>20</v>
      </c>
      <c r="C73" s="1642">
        <v>43070</v>
      </c>
      <c r="D73" s="1642"/>
      <c r="E73" s="628"/>
      <c r="F73" s="664"/>
      <c r="G73" s="664"/>
      <c r="H73" s="664"/>
      <c r="I73" s="664"/>
      <c r="J73" s="665"/>
      <c r="K73" s="665"/>
      <c r="L73" s="665"/>
      <c r="M73" s="665"/>
      <c r="N73" s="666"/>
      <c r="O73" s="666"/>
      <c r="P73" s="666"/>
      <c r="Q73" s="920"/>
      <c r="R73" s="707"/>
      <c r="S73" s="920"/>
    </row>
  </sheetData>
  <mergeCells count="11">
    <mergeCell ref="C73:D73"/>
    <mergeCell ref="E1:Q1"/>
    <mergeCell ref="P3:Q3"/>
    <mergeCell ref="C71:I71"/>
    <mergeCell ref="E6:F6"/>
    <mergeCell ref="G6:Q6"/>
    <mergeCell ref="C34:D34"/>
    <mergeCell ref="C56:D56"/>
    <mergeCell ref="C70:Q70"/>
    <mergeCell ref="J71:M71"/>
    <mergeCell ref="N71:Q71"/>
  </mergeCells>
  <conditionalFormatting sqref="E7:Q7">
    <cfRule type="cellIs" dxfId="5" priority="1" operator="equal">
      <formula>"jan."</formula>
    </cfRule>
  </conditionalFormatting>
  <hyperlinks>
    <hyperlink ref="N71" r:id="rId1" xr:uid="{00000000-0004-0000-1100-000000000000}"/>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lha26"/>
  <dimension ref="A1:L62"/>
  <sheetViews>
    <sheetView zoomScaleNormal="100" workbookViewId="0"/>
  </sheetViews>
  <sheetFormatPr defaultRowHeight="12.75" x14ac:dyDescent="0.2"/>
  <cols>
    <col min="1" max="1" width="1" style="97" customWidth="1"/>
    <col min="2" max="2" width="2.5703125" style="97" customWidth="1"/>
    <col min="3" max="3" width="1" style="97" customWidth="1"/>
    <col min="4" max="4" width="13" style="97" customWidth="1"/>
    <col min="5" max="6" width="16" style="97" customWidth="1"/>
    <col min="7" max="9" width="15.7109375" style="97" customWidth="1"/>
    <col min="10" max="10" width="0.85546875" style="97" customWidth="1"/>
    <col min="11" max="11" width="2.5703125" style="97" customWidth="1"/>
    <col min="12" max="12" width="1" style="97" customWidth="1"/>
    <col min="13" max="16384" width="9.140625" style="97"/>
  </cols>
  <sheetData>
    <row r="1" spans="1:12" ht="13.5" customHeight="1" x14ac:dyDescent="0.2">
      <c r="A1" s="99"/>
      <c r="B1" s="807"/>
      <c r="C1" s="808" t="s">
        <v>390</v>
      </c>
      <c r="D1" s="809"/>
      <c r="E1" s="99"/>
      <c r="F1" s="99"/>
      <c r="G1" s="99"/>
      <c r="H1" s="99"/>
      <c r="I1" s="810"/>
      <c r="J1" s="99"/>
      <c r="K1" s="99"/>
      <c r="L1" s="96"/>
    </row>
    <row r="2" spans="1:12" ht="6" customHeight="1" x14ac:dyDescent="0.2">
      <c r="A2" s="337"/>
      <c r="B2" s="811"/>
      <c r="C2" s="812"/>
      <c r="D2" s="812"/>
      <c r="E2" s="813"/>
      <c r="F2" s="813"/>
      <c r="G2" s="813"/>
      <c r="H2" s="813"/>
      <c r="I2" s="814"/>
      <c r="J2" s="778"/>
      <c r="K2" s="336"/>
      <c r="L2" s="96"/>
    </row>
    <row r="3" spans="1:12" ht="6" customHeight="1" thickBot="1" x14ac:dyDescent="0.25">
      <c r="A3" s="337"/>
      <c r="B3" s="337"/>
      <c r="C3" s="99"/>
      <c r="D3" s="99"/>
      <c r="E3" s="99"/>
      <c r="F3" s="99"/>
      <c r="G3" s="99"/>
      <c r="H3" s="99"/>
      <c r="I3" s="99"/>
      <c r="J3" s="99"/>
      <c r="K3" s="338"/>
      <c r="L3" s="96"/>
    </row>
    <row r="4" spans="1:12" s="101" customFormat="1" ht="13.5" customHeight="1" thickBot="1" x14ac:dyDescent="0.25">
      <c r="A4" s="381"/>
      <c r="B4" s="337"/>
      <c r="C4" s="1684" t="s">
        <v>471</v>
      </c>
      <c r="D4" s="1685"/>
      <c r="E4" s="1685"/>
      <c r="F4" s="1685"/>
      <c r="G4" s="1685"/>
      <c r="H4" s="1685"/>
      <c r="I4" s="1685"/>
      <c r="J4" s="1686"/>
      <c r="K4" s="338"/>
      <c r="L4" s="100"/>
    </row>
    <row r="5" spans="1:12" ht="15.75" customHeight="1" x14ac:dyDescent="0.2">
      <c r="A5" s="337"/>
      <c r="B5" s="337"/>
      <c r="C5" s="815" t="s">
        <v>470</v>
      </c>
      <c r="D5" s="102"/>
      <c r="E5" s="102"/>
      <c r="F5" s="102"/>
      <c r="G5" s="102"/>
      <c r="H5" s="102"/>
      <c r="I5" s="102"/>
      <c r="J5" s="816"/>
      <c r="K5" s="338"/>
      <c r="L5" s="96"/>
    </row>
    <row r="6" spans="1:12" ht="12" customHeight="1" x14ac:dyDescent="0.2">
      <c r="A6" s="337"/>
      <c r="B6" s="337"/>
      <c r="C6" s="102"/>
      <c r="D6" s="102"/>
      <c r="E6" s="817"/>
      <c r="F6" s="817"/>
      <c r="G6" s="817"/>
      <c r="H6" s="817"/>
      <c r="I6" s="817"/>
      <c r="J6" s="818"/>
      <c r="K6" s="338"/>
      <c r="L6" s="96"/>
    </row>
    <row r="7" spans="1:12" ht="24" customHeight="1" x14ac:dyDescent="0.2">
      <c r="A7" s="337"/>
      <c r="B7" s="337"/>
      <c r="C7" s="1687" t="s">
        <v>650</v>
      </c>
      <c r="D7" s="1688"/>
      <c r="E7" s="806" t="s">
        <v>68</v>
      </c>
      <c r="F7" s="806" t="s">
        <v>391</v>
      </c>
      <c r="G7" s="103" t="s">
        <v>392</v>
      </c>
      <c r="H7" s="103" t="s">
        <v>393</v>
      </c>
      <c r="I7" s="103"/>
      <c r="J7" s="819"/>
      <c r="K7" s="339"/>
      <c r="L7" s="104"/>
    </row>
    <row r="8" spans="1:12" s="826" customFormat="1" ht="3" customHeight="1" x14ac:dyDescent="0.2">
      <c r="A8" s="820"/>
      <c r="B8" s="337"/>
      <c r="C8" s="105"/>
      <c r="D8" s="821"/>
      <c r="E8" s="822"/>
      <c r="F8" s="823"/>
      <c r="G8" s="821"/>
      <c r="H8" s="821"/>
      <c r="I8" s="821"/>
      <c r="J8" s="821"/>
      <c r="K8" s="824"/>
      <c r="L8" s="825"/>
    </row>
    <row r="9" spans="1:12" s="109" customFormat="1" ht="12.75" customHeight="1" x14ac:dyDescent="0.2">
      <c r="A9" s="382"/>
      <c r="B9" s="337"/>
      <c r="C9" s="107" t="s">
        <v>193</v>
      </c>
      <c r="D9" s="754" t="s">
        <v>193</v>
      </c>
      <c r="E9" s="775">
        <v>3.6</v>
      </c>
      <c r="F9" s="775">
        <v>6.6</v>
      </c>
      <c r="G9" s="775">
        <v>3.9</v>
      </c>
      <c r="H9" s="775">
        <v>3.2</v>
      </c>
      <c r="I9" s="108">
        <f>IFERROR(H9/G9,":")</f>
        <v>0.8205128205128206</v>
      </c>
      <c r="J9" s="827"/>
      <c r="K9" s="340"/>
      <c r="L9" s="106"/>
    </row>
    <row r="10" spans="1:12" ht="12.75" customHeight="1" x14ac:dyDescent="0.2">
      <c r="A10" s="337"/>
      <c r="B10" s="337"/>
      <c r="C10" s="107" t="s">
        <v>194</v>
      </c>
      <c r="D10" s="754" t="s">
        <v>194</v>
      </c>
      <c r="E10" s="775">
        <v>5.4</v>
      </c>
      <c r="F10" s="775">
        <v>9.3000000000000007</v>
      </c>
      <c r="G10" s="775">
        <v>6</v>
      </c>
      <c r="H10" s="775">
        <v>4.8</v>
      </c>
      <c r="I10" s="108">
        <f t="shared" ref="I10:I39" si="0">IFERROR(H10/G10,":")</f>
        <v>0.79999999999999993</v>
      </c>
      <c r="J10" s="827"/>
      <c r="K10" s="341"/>
      <c r="L10" s="98"/>
    </row>
    <row r="11" spans="1:12" ht="12.75" customHeight="1" x14ac:dyDescent="0.2">
      <c r="A11" s="337"/>
      <c r="B11" s="337"/>
      <c r="C11" s="107" t="s">
        <v>195</v>
      </c>
      <c r="D11" s="754" t="s">
        <v>195</v>
      </c>
      <c r="E11" s="775">
        <v>6.9</v>
      </c>
      <c r="F11" s="775">
        <v>22.7</v>
      </c>
      <c r="G11" s="775">
        <v>7</v>
      </c>
      <c r="H11" s="775">
        <v>6.9</v>
      </c>
      <c r="I11" s="108">
        <f t="shared" si="0"/>
        <v>0.98571428571428577</v>
      </c>
      <c r="J11" s="827"/>
      <c r="K11" s="341"/>
      <c r="L11" s="98"/>
    </row>
    <row r="12" spans="1:12" ht="12.75" customHeight="1" x14ac:dyDescent="0.2">
      <c r="A12" s="337"/>
      <c r="B12" s="337"/>
      <c r="C12" s="107" t="s">
        <v>365</v>
      </c>
      <c r="D12" s="754" t="s">
        <v>365</v>
      </c>
      <c r="E12" s="775">
        <v>10.199999999999999</v>
      </c>
      <c r="F12" s="775">
        <v>24.9</v>
      </c>
      <c r="G12" s="775">
        <v>10</v>
      </c>
      <c r="H12" s="775">
        <v>10.5</v>
      </c>
      <c r="I12" s="108">
        <f t="shared" si="0"/>
        <v>1.05</v>
      </c>
      <c r="J12" s="827"/>
      <c r="K12" s="341"/>
      <c r="L12" s="98"/>
    </row>
    <row r="13" spans="1:12" ht="12.75" customHeight="1" x14ac:dyDescent="0.2">
      <c r="A13" s="337"/>
      <c r="B13" s="337"/>
      <c r="C13" s="107" t="s">
        <v>196</v>
      </c>
      <c r="D13" s="754" t="s">
        <v>196</v>
      </c>
      <c r="E13" s="775">
        <v>7</v>
      </c>
      <c r="F13" s="775">
        <v>14</v>
      </c>
      <c r="G13" s="775">
        <v>6.8</v>
      </c>
      <c r="H13" s="775">
        <v>7.3</v>
      </c>
      <c r="I13" s="108">
        <f t="shared" si="0"/>
        <v>1.0735294117647058</v>
      </c>
      <c r="J13" s="827"/>
      <c r="K13" s="341"/>
      <c r="L13" s="98"/>
    </row>
    <row r="14" spans="1:12" ht="12.75" customHeight="1" x14ac:dyDescent="0.2">
      <c r="A14" s="337"/>
      <c r="B14" s="337"/>
      <c r="C14" s="107" t="s">
        <v>366</v>
      </c>
      <c r="D14" s="754" t="s">
        <v>374</v>
      </c>
      <c r="E14" s="775">
        <v>6.2</v>
      </c>
      <c r="F14" s="775">
        <v>9.1</v>
      </c>
      <c r="G14" s="775">
        <v>5.4</v>
      </c>
      <c r="H14" s="775">
        <v>7.2</v>
      </c>
      <c r="I14" s="108">
        <f t="shared" si="0"/>
        <v>1.3333333333333333</v>
      </c>
      <c r="J14" s="827"/>
      <c r="K14" s="341"/>
      <c r="L14" s="98"/>
    </row>
    <row r="15" spans="1:12" ht="12.75" customHeight="1" x14ac:dyDescent="0.2">
      <c r="A15" s="337"/>
      <c r="B15" s="337"/>
      <c r="C15" s="107" t="s">
        <v>197</v>
      </c>
      <c r="D15" s="754" t="s">
        <v>197</v>
      </c>
      <c r="E15" s="775">
        <v>16.7</v>
      </c>
      <c r="F15" s="775">
        <v>38.200000000000003</v>
      </c>
      <c r="G15" s="775">
        <v>15.2</v>
      </c>
      <c r="H15" s="775">
        <v>18.5</v>
      </c>
      <c r="I15" s="108">
        <f t="shared" si="0"/>
        <v>1.2171052631578947</v>
      </c>
      <c r="J15" s="827"/>
      <c r="K15" s="341"/>
      <c r="L15" s="98"/>
    </row>
    <row r="16" spans="1:12" ht="12.75" customHeight="1" x14ac:dyDescent="0.2">
      <c r="A16" s="337"/>
      <c r="B16" s="337"/>
      <c r="C16" s="107" t="s">
        <v>367</v>
      </c>
      <c r="D16" s="754" t="s">
        <v>367</v>
      </c>
      <c r="E16" s="775">
        <v>5.8</v>
      </c>
      <c r="F16" s="775">
        <v>12</v>
      </c>
      <c r="G16" s="775">
        <v>6.7</v>
      </c>
      <c r="H16" s="775">
        <v>4.9000000000000004</v>
      </c>
      <c r="I16" s="108">
        <f t="shared" si="0"/>
        <v>0.73134328358208955</v>
      </c>
      <c r="J16" s="827"/>
      <c r="K16" s="341"/>
      <c r="L16" s="98"/>
    </row>
    <row r="17" spans="1:12" ht="12.75" customHeight="1" x14ac:dyDescent="0.2">
      <c r="A17" s="337"/>
      <c r="B17" s="337"/>
      <c r="C17" s="107" t="s">
        <v>198</v>
      </c>
      <c r="D17" s="754" t="s">
        <v>198</v>
      </c>
      <c r="E17" s="775">
        <v>8.6999999999999993</v>
      </c>
      <c r="F17" s="775">
        <v>20.399999999999999</v>
      </c>
      <c r="G17" s="775">
        <v>8.8000000000000007</v>
      </c>
      <c r="H17" s="775">
        <v>8.5</v>
      </c>
      <c r="I17" s="108">
        <f t="shared" si="0"/>
        <v>0.96590909090909083</v>
      </c>
      <c r="J17" s="827"/>
      <c r="K17" s="341"/>
      <c r="L17" s="98"/>
    </row>
    <row r="18" spans="1:12" ht="12.75" customHeight="1" x14ac:dyDescent="0.2">
      <c r="A18" s="337"/>
      <c r="B18" s="337"/>
      <c r="C18" s="107" t="s">
        <v>199</v>
      </c>
      <c r="D18" s="754" t="s">
        <v>199</v>
      </c>
      <c r="E18" s="775">
        <v>9.4</v>
      </c>
      <c r="F18" s="775">
        <v>22</v>
      </c>
      <c r="G18" s="775">
        <v>9.5</v>
      </c>
      <c r="H18" s="775">
        <v>9.1999999999999993</v>
      </c>
      <c r="I18" s="108">
        <f t="shared" si="0"/>
        <v>0.96842105263157885</v>
      </c>
      <c r="J18" s="827"/>
      <c r="K18" s="341"/>
      <c r="L18" s="98"/>
    </row>
    <row r="19" spans="1:12" s="111" customFormat="1" ht="12.75" customHeight="1" x14ac:dyDescent="0.2">
      <c r="A19" s="383"/>
      <c r="B19" s="337"/>
      <c r="C19" s="107" t="s">
        <v>349</v>
      </c>
      <c r="D19" s="754" t="s">
        <v>368</v>
      </c>
      <c r="E19" s="775">
        <v>20.6</v>
      </c>
      <c r="F19" s="775">
        <v>40.200000000000003</v>
      </c>
      <c r="G19" s="775">
        <v>17.2</v>
      </c>
      <c r="H19" s="775">
        <v>24.9</v>
      </c>
      <c r="I19" s="108">
        <f t="shared" si="0"/>
        <v>1.4476744186046511</v>
      </c>
      <c r="J19" s="828"/>
      <c r="K19" s="342"/>
      <c r="L19" s="110"/>
    </row>
    <row r="20" spans="1:12" s="113" customFormat="1" ht="12.75" customHeight="1" x14ac:dyDescent="0.2">
      <c r="A20" s="384"/>
      <c r="B20" s="337"/>
      <c r="C20" s="107" t="s">
        <v>201</v>
      </c>
      <c r="D20" s="754" t="s">
        <v>201</v>
      </c>
      <c r="E20" s="775">
        <v>6</v>
      </c>
      <c r="F20" s="775">
        <v>14</v>
      </c>
      <c r="G20" s="775">
        <v>6.7</v>
      </c>
      <c r="H20" s="775">
        <v>5.0999999999999996</v>
      </c>
      <c r="I20" s="108">
        <f t="shared" si="0"/>
        <v>0.76119402985074625</v>
      </c>
      <c r="J20" s="828"/>
      <c r="K20" s="343"/>
      <c r="L20" s="112"/>
    </row>
    <row r="21" spans="1:12" s="115" customFormat="1" ht="12.75" customHeight="1" x14ac:dyDescent="0.2">
      <c r="A21" s="344"/>
      <c r="B21" s="344"/>
      <c r="C21" s="107" t="s">
        <v>202</v>
      </c>
      <c r="D21" s="754" t="s">
        <v>202</v>
      </c>
      <c r="E21" s="775">
        <v>11.1</v>
      </c>
      <c r="F21" s="775">
        <v>34.700000000000003</v>
      </c>
      <c r="G21" s="775">
        <v>10.3</v>
      </c>
      <c r="H21" s="775">
        <v>12.2</v>
      </c>
      <c r="I21" s="108">
        <f t="shared" si="0"/>
        <v>1.1844660194174756</v>
      </c>
      <c r="J21" s="827"/>
      <c r="K21" s="341"/>
      <c r="L21" s="114"/>
    </row>
    <row r="22" spans="1:12" ht="12.75" customHeight="1" x14ac:dyDescent="0.2">
      <c r="A22" s="337"/>
      <c r="B22" s="337"/>
      <c r="C22" s="107" t="s">
        <v>338</v>
      </c>
      <c r="D22" s="754" t="s">
        <v>371</v>
      </c>
      <c r="E22" s="775">
        <v>8.1999999999999993</v>
      </c>
      <c r="F22" s="775">
        <v>14.7</v>
      </c>
      <c r="G22" s="775">
        <v>8.8000000000000007</v>
      </c>
      <c r="H22" s="775">
        <v>7.7</v>
      </c>
      <c r="I22" s="108">
        <f>IFERROR(H22/G22,":")</f>
        <v>0.875</v>
      </c>
      <c r="J22" s="827"/>
      <c r="K22" s="341"/>
      <c r="L22" s="98"/>
    </row>
    <row r="23" spans="1:12" ht="12.75" customHeight="1" x14ac:dyDescent="0.2">
      <c r="A23" s="337"/>
      <c r="B23" s="337"/>
      <c r="C23" s="107" t="s">
        <v>239</v>
      </c>
      <c r="D23" s="754" t="s">
        <v>376</v>
      </c>
      <c r="E23" s="775">
        <v>7.1</v>
      </c>
      <c r="F23" s="775">
        <v>13.2</v>
      </c>
      <c r="G23" s="775">
        <v>8.4</v>
      </c>
      <c r="H23" s="775">
        <v>5.8</v>
      </c>
      <c r="I23" s="108">
        <f>IFERROR(H23/G23,":")</f>
        <v>0.69047619047619047</v>
      </c>
      <c r="J23" s="827"/>
      <c r="K23" s="341"/>
      <c r="L23" s="98"/>
    </row>
    <row r="24" spans="1:12" ht="12.75" customHeight="1" x14ac:dyDescent="0.2">
      <c r="A24" s="337"/>
      <c r="B24" s="337"/>
      <c r="C24" s="107" t="s">
        <v>203</v>
      </c>
      <c r="D24" s="754" t="s">
        <v>203</v>
      </c>
      <c r="E24" s="775">
        <v>5.7</v>
      </c>
      <c r="F24" s="775">
        <v>16.2</v>
      </c>
      <c r="G24" s="775">
        <v>5.9</v>
      </c>
      <c r="H24" s="775">
        <v>5.6</v>
      </c>
      <c r="I24" s="108">
        <f t="shared" si="0"/>
        <v>0.94915254237288127</v>
      </c>
      <c r="J24" s="827"/>
      <c r="K24" s="341"/>
      <c r="L24" s="98"/>
    </row>
    <row r="25" spans="1:12" ht="12.75" customHeight="1" x14ac:dyDescent="0.2">
      <c r="A25" s="337"/>
      <c r="B25" s="337"/>
      <c r="C25" s="107" t="s">
        <v>204</v>
      </c>
      <c r="D25" s="754" t="s">
        <v>204</v>
      </c>
      <c r="E25" s="775">
        <v>3.5</v>
      </c>
      <c r="F25" s="775">
        <v>9.5</v>
      </c>
      <c r="G25" s="775">
        <v>3.4</v>
      </c>
      <c r="H25" s="775">
        <v>3.8</v>
      </c>
      <c r="I25" s="108">
        <f t="shared" si="0"/>
        <v>1.1176470588235294</v>
      </c>
      <c r="J25" s="827"/>
      <c r="K25" s="341"/>
      <c r="L25" s="98"/>
    </row>
    <row r="26" spans="1:12" ht="12.75" customHeight="1" x14ac:dyDescent="0.2">
      <c r="A26" s="337"/>
      <c r="B26" s="337"/>
      <c r="C26" s="107" t="s">
        <v>200</v>
      </c>
      <c r="D26" s="754" t="s">
        <v>375</v>
      </c>
      <c r="E26" s="775">
        <v>4.5</v>
      </c>
      <c r="F26" s="775">
        <v>7.9</v>
      </c>
      <c r="G26" s="775">
        <v>4.2</v>
      </c>
      <c r="H26" s="775">
        <v>4.7</v>
      </c>
      <c r="I26" s="108">
        <f>IFERROR(H26/G26,":")</f>
        <v>1.1190476190476191</v>
      </c>
      <c r="J26" s="827"/>
      <c r="K26" s="341"/>
      <c r="L26" s="98"/>
    </row>
    <row r="27" spans="1:12" s="117" customFormat="1" ht="12.75" customHeight="1" x14ac:dyDescent="0.2">
      <c r="A27" s="345"/>
      <c r="B27" s="345"/>
      <c r="C27" s="105" t="s">
        <v>73</v>
      </c>
      <c r="D27" s="829" t="s">
        <v>73</v>
      </c>
      <c r="E27" s="830">
        <v>8.5</v>
      </c>
      <c r="F27" s="830">
        <v>25.6</v>
      </c>
      <c r="G27" s="830">
        <v>7.9</v>
      </c>
      <c r="H27" s="830">
        <v>9.1</v>
      </c>
      <c r="I27" s="831">
        <f t="shared" si="0"/>
        <v>1.1518987341772151</v>
      </c>
      <c r="J27" s="828"/>
      <c r="K27" s="346"/>
      <c r="L27" s="116"/>
    </row>
    <row r="28" spans="1:12" s="119" customFormat="1" ht="12.75" customHeight="1" x14ac:dyDescent="0.2">
      <c r="A28" s="347"/>
      <c r="B28" s="385"/>
      <c r="C28" s="389" t="s">
        <v>205</v>
      </c>
      <c r="D28" s="755" t="s">
        <v>674</v>
      </c>
      <c r="E28" s="776">
        <v>8.8000000000000007</v>
      </c>
      <c r="F28" s="776">
        <v>18.600000000000001</v>
      </c>
      <c r="G28" s="776">
        <v>8.5</v>
      </c>
      <c r="H28" s="776">
        <v>9.1999999999999993</v>
      </c>
      <c r="I28" s="832">
        <f t="shared" si="0"/>
        <v>1.0823529411764705</v>
      </c>
      <c r="J28" s="833"/>
      <c r="K28" s="348"/>
      <c r="L28" s="118"/>
    </row>
    <row r="29" spans="1:12" ht="12.75" customHeight="1" x14ac:dyDescent="0.2">
      <c r="A29" s="337"/>
      <c r="B29" s="337"/>
      <c r="C29" s="107" t="s">
        <v>206</v>
      </c>
      <c r="D29" s="754" t="s">
        <v>206</v>
      </c>
      <c r="E29" s="775">
        <v>6.1</v>
      </c>
      <c r="F29" s="775">
        <v>11.5</v>
      </c>
      <c r="G29" s="775">
        <v>6.4</v>
      </c>
      <c r="H29" s="775">
        <v>5.7</v>
      </c>
      <c r="I29" s="108">
        <f t="shared" si="0"/>
        <v>0.890625</v>
      </c>
      <c r="J29" s="827"/>
      <c r="K29" s="341"/>
      <c r="L29" s="98"/>
    </row>
    <row r="30" spans="1:12" ht="12.75" customHeight="1" x14ac:dyDescent="0.2">
      <c r="A30" s="337"/>
      <c r="B30" s="337"/>
      <c r="C30" s="107"/>
      <c r="D30" s="754" t="s">
        <v>373</v>
      </c>
      <c r="E30" s="775">
        <v>10.5</v>
      </c>
      <c r="F30" s="775">
        <v>25.2</v>
      </c>
      <c r="G30" s="775">
        <v>9.6</v>
      </c>
      <c r="H30" s="775">
        <v>11.4</v>
      </c>
      <c r="I30" s="108">
        <f>IFERROR(H30/G30,":")</f>
        <v>1.1875</v>
      </c>
      <c r="J30" s="827"/>
      <c r="K30" s="341"/>
      <c r="L30" s="98"/>
    </row>
    <row r="31" spans="1:12" ht="12.75" customHeight="1" x14ac:dyDescent="0.2">
      <c r="A31" s="337"/>
      <c r="B31" s="337"/>
      <c r="C31" s="107" t="s">
        <v>207</v>
      </c>
      <c r="D31" s="754" t="s">
        <v>207</v>
      </c>
      <c r="E31" s="775">
        <v>5.6</v>
      </c>
      <c r="F31" s="775">
        <v>10.199999999999999</v>
      </c>
      <c r="G31" s="775">
        <v>5.4</v>
      </c>
      <c r="H31" s="775">
        <v>5.8</v>
      </c>
      <c r="I31" s="108">
        <f t="shared" si="0"/>
        <v>1.074074074074074</v>
      </c>
      <c r="J31" s="827"/>
      <c r="K31" s="341"/>
      <c r="L31" s="98"/>
    </row>
    <row r="32" spans="1:12" ht="12.75" customHeight="1" x14ac:dyDescent="0.2">
      <c r="A32" s="337"/>
      <c r="B32" s="337"/>
      <c r="C32" s="107" t="s">
        <v>351</v>
      </c>
      <c r="D32" s="754" t="s">
        <v>370</v>
      </c>
      <c r="E32" s="775">
        <v>4.0999999999999996</v>
      </c>
      <c r="F32" s="775">
        <v>10.8</v>
      </c>
      <c r="G32" s="775">
        <v>3.6</v>
      </c>
      <c r="H32" s="775">
        <v>4.5999999999999996</v>
      </c>
      <c r="I32" s="108">
        <f t="shared" si="0"/>
        <v>1.2777777777777777</v>
      </c>
      <c r="J32" s="827"/>
      <c r="K32" s="341"/>
      <c r="L32" s="98"/>
    </row>
    <row r="33" spans="1:12" s="122" customFormat="1" ht="12.75" customHeight="1" x14ac:dyDescent="0.2">
      <c r="A33" s="386"/>
      <c r="B33" s="337"/>
      <c r="C33" s="107" t="s">
        <v>208</v>
      </c>
      <c r="D33" s="754" t="s">
        <v>208</v>
      </c>
      <c r="E33" s="775">
        <v>4.5999999999999996</v>
      </c>
      <c r="F33" s="775">
        <v>14.4</v>
      </c>
      <c r="G33" s="775">
        <v>4.5</v>
      </c>
      <c r="H33" s="775">
        <v>4.7</v>
      </c>
      <c r="I33" s="108">
        <f t="shared" si="0"/>
        <v>1.0444444444444445</v>
      </c>
      <c r="J33" s="827"/>
      <c r="K33" s="349"/>
      <c r="L33" s="120"/>
    </row>
    <row r="34" spans="1:12" ht="12.75" customHeight="1" x14ac:dyDescent="0.2">
      <c r="A34" s="337"/>
      <c r="B34" s="337"/>
      <c r="C34" s="107" t="s">
        <v>350</v>
      </c>
      <c r="D34" s="754" t="s">
        <v>369</v>
      </c>
      <c r="E34" s="775">
        <v>4.2</v>
      </c>
      <c r="F34" s="775">
        <v>11.7</v>
      </c>
      <c r="G34" s="775">
        <v>4.2</v>
      </c>
      <c r="H34" s="775">
        <v>4.2</v>
      </c>
      <c r="I34" s="108">
        <f t="shared" si="0"/>
        <v>1</v>
      </c>
      <c r="J34" s="827"/>
      <c r="K34" s="341"/>
      <c r="L34" s="98"/>
    </row>
    <row r="35" spans="1:12" ht="12.75" customHeight="1" x14ac:dyDescent="0.2">
      <c r="A35" s="337"/>
      <c r="B35" s="337"/>
      <c r="C35" s="107" t="s">
        <v>209</v>
      </c>
      <c r="D35" s="754" t="s">
        <v>209</v>
      </c>
      <c r="E35" s="775">
        <v>2.7</v>
      </c>
      <c r="F35" s="775">
        <v>7.2</v>
      </c>
      <c r="G35" s="775">
        <v>2.2999999999999998</v>
      </c>
      <c r="H35" s="775">
        <v>3.2</v>
      </c>
      <c r="I35" s="108">
        <f t="shared" si="0"/>
        <v>1.3913043478260871</v>
      </c>
      <c r="J35" s="827"/>
      <c r="K35" s="341"/>
      <c r="L35" s="98"/>
    </row>
    <row r="36" spans="1:12" s="113" customFormat="1" ht="12.75" customHeight="1" x14ac:dyDescent="0.2">
      <c r="A36" s="384"/>
      <c r="B36" s="337"/>
      <c r="C36" s="107" t="s">
        <v>372</v>
      </c>
      <c r="D36" s="754" t="s">
        <v>372</v>
      </c>
      <c r="E36" s="775">
        <v>4.9000000000000004</v>
      </c>
      <c r="F36" s="775" t="s">
        <v>651</v>
      </c>
      <c r="G36" s="775">
        <v>5.7</v>
      </c>
      <c r="H36" s="775">
        <v>3.8</v>
      </c>
      <c r="I36" s="108">
        <f t="shared" si="0"/>
        <v>0.66666666666666663</v>
      </c>
      <c r="J36" s="828"/>
      <c r="K36" s="343"/>
      <c r="L36" s="112"/>
    </row>
    <row r="37" spans="1:12" ht="12.75" customHeight="1" x14ac:dyDescent="0.2">
      <c r="A37" s="337"/>
      <c r="B37" s="337"/>
      <c r="C37" s="107" t="s">
        <v>210</v>
      </c>
      <c r="D37" s="754" t="s">
        <v>210</v>
      </c>
      <c r="E37" s="775">
        <v>6.7</v>
      </c>
      <c r="F37" s="775">
        <v>16.7</v>
      </c>
      <c r="G37" s="775">
        <v>7.1</v>
      </c>
      <c r="H37" s="775">
        <v>6.2</v>
      </c>
      <c r="I37" s="108">
        <f t="shared" si="0"/>
        <v>0.87323943661971837</v>
      </c>
      <c r="J37" s="827"/>
      <c r="K37" s="341"/>
      <c r="L37" s="98"/>
    </row>
    <row r="38" spans="1:12" s="119" customFormat="1" ht="12.75" customHeight="1" x14ac:dyDescent="0.2">
      <c r="A38" s="347"/>
      <c r="B38" s="387"/>
      <c r="C38" s="389" t="s">
        <v>211</v>
      </c>
      <c r="D38" s="755" t="s">
        <v>377</v>
      </c>
      <c r="E38" s="776">
        <v>7.4</v>
      </c>
      <c r="F38" s="776">
        <v>16.5</v>
      </c>
      <c r="G38" s="776">
        <v>7.2</v>
      </c>
      <c r="H38" s="776">
        <v>7.6</v>
      </c>
      <c r="I38" s="832">
        <f t="shared" si="0"/>
        <v>1.0555555555555556</v>
      </c>
      <c r="J38" s="833"/>
      <c r="K38" s="348"/>
      <c r="L38" s="118"/>
    </row>
    <row r="39" spans="1:12" ht="23.25" customHeight="1" x14ac:dyDescent="0.2">
      <c r="A39" s="337"/>
      <c r="B39" s="337"/>
      <c r="C39" s="107" t="s">
        <v>394</v>
      </c>
      <c r="D39" s="756" t="s">
        <v>394</v>
      </c>
      <c r="E39" s="775">
        <v>4.0999999999999996</v>
      </c>
      <c r="F39" s="775">
        <v>9</v>
      </c>
      <c r="G39" s="775">
        <v>4.2</v>
      </c>
      <c r="H39" s="775">
        <v>3.9</v>
      </c>
      <c r="I39" s="108">
        <f t="shared" si="0"/>
        <v>0.92857142857142849</v>
      </c>
      <c r="J39" s="827"/>
      <c r="K39" s="341"/>
      <c r="L39" s="98"/>
    </row>
    <row r="40" spans="1:12" s="128" customFormat="1" ht="12" customHeight="1" x14ac:dyDescent="0.2">
      <c r="A40" s="388"/>
      <c r="B40" s="337"/>
      <c r="C40" s="123"/>
      <c r="D40" s="124"/>
      <c r="E40" s="125"/>
      <c r="F40" s="125"/>
      <c r="G40" s="126"/>
      <c r="H40" s="126"/>
      <c r="I40" s="126"/>
      <c r="J40" s="126"/>
      <c r="K40" s="350"/>
      <c r="L40" s="127"/>
    </row>
    <row r="41" spans="1:12" ht="17.25" customHeight="1" x14ac:dyDescent="0.2">
      <c r="A41" s="337"/>
      <c r="B41" s="337"/>
      <c r="C41" s="845"/>
      <c r="D41" s="845"/>
      <c r="E41" s="846"/>
      <c r="F41" s="1675"/>
      <c r="G41" s="1675"/>
      <c r="H41" s="1675"/>
      <c r="I41" s="1675"/>
      <c r="J41" s="1675"/>
      <c r="K41" s="351"/>
      <c r="L41" s="96"/>
    </row>
    <row r="42" spans="1:12" ht="17.25" customHeight="1" x14ac:dyDescent="0.2">
      <c r="A42" s="337"/>
      <c r="B42" s="337"/>
      <c r="C42" s="845"/>
      <c r="D42" s="1683" t="s">
        <v>498</v>
      </c>
      <c r="E42" s="1683"/>
      <c r="F42" s="1683"/>
      <c r="G42" s="847"/>
      <c r="H42" s="847"/>
      <c r="I42" s="1675"/>
      <c r="J42" s="1675"/>
      <c r="K42" s="351"/>
      <c r="L42" s="96"/>
    </row>
    <row r="43" spans="1:12" ht="17.25" customHeight="1" x14ac:dyDescent="0.2">
      <c r="A43" s="337"/>
      <c r="B43" s="337"/>
      <c r="C43" s="845"/>
      <c r="D43" s="1683"/>
      <c r="E43" s="1683"/>
      <c r="F43" s="1683"/>
      <c r="G43" s="847"/>
      <c r="H43" s="847"/>
      <c r="I43" s="1675"/>
      <c r="J43" s="1675"/>
      <c r="K43" s="351"/>
      <c r="L43" s="96"/>
    </row>
    <row r="44" spans="1:12" ht="17.25" customHeight="1" x14ac:dyDescent="0.2">
      <c r="A44" s="337"/>
      <c r="B44" s="337"/>
      <c r="C44" s="845"/>
      <c r="D44" s="1674" t="s">
        <v>497</v>
      </c>
      <c r="E44" s="1674"/>
      <c r="F44" s="1674"/>
      <c r="G44" s="847"/>
      <c r="H44" s="847"/>
      <c r="I44" s="1675"/>
      <c r="J44" s="1675"/>
      <c r="K44" s="351"/>
      <c r="L44" s="96"/>
    </row>
    <row r="45" spans="1:12" ht="17.25" customHeight="1" x14ac:dyDescent="0.2">
      <c r="A45" s="337"/>
      <c r="B45" s="337"/>
      <c r="C45" s="845"/>
      <c r="D45" s="1674"/>
      <c r="E45" s="1674"/>
      <c r="F45" s="1674"/>
      <c r="G45" s="847"/>
      <c r="H45" s="847"/>
      <c r="I45" s="1675"/>
      <c r="J45" s="1675"/>
      <c r="K45" s="351"/>
      <c r="L45" s="96"/>
    </row>
    <row r="46" spans="1:12" ht="17.25" customHeight="1" x14ac:dyDescent="0.2">
      <c r="A46" s="337"/>
      <c r="B46" s="337"/>
      <c r="C46" s="845"/>
      <c r="D46" s="1674"/>
      <c r="E46" s="1674"/>
      <c r="F46" s="1674"/>
      <c r="G46" s="847"/>
      <c r="H46" s="847"/>
      <c r="I46" s="1675"/>
      <c r="J46" s="1675"/>
      <c r="K46" s="351"/>
      <c r="L46" s="96"/>
    </row>
    <row r="47" spans="1:12" ht="17.25" customHeight="1" x14ac:dyDescent="0.2">
      <c r="A47" s="337"/>
      <c r="B47" s="337"/>
      <c r="C47" s="845"/>
      <c r="D47" s="1674" t="s">
        <v>495</v>
      </c>
      <c r="E47" s="1674"/>
      <c r="F47" s="1674"/>
      <c r="G47" s="847"/>
      <c r="H47" s="847"/>
      <c r="I47" s="1675"/>
      <c r="J47" s="1675"/>
      <c r="K47" s="351"/>
      <c r="L47" s="96"/>
    </row>
    <row r="48" spans="1:12" ht="17.25" customHeight="1" x14ac:dyDescent="0.2">
      <c r="A48" s="337"/>
      <c r="B48" s="337"/>
      <c r="C48" s="845"/>
      <c r="D48" s="1674"/>
      <c r="E48" s="1674"/>
      <c r="F48" s="1674"/>
      <c r="G48" s="847"/>
      <c r="H48" s="847"/>
      <c r="I48" s="1675"/>
      <c r="J48" s="1675"/>
      <c r="K48" s="351"/>
      <c r="L48" s="96"/>
    </row>
    <row r="49" spans="1:12" ht="17.25" customHeight="1" x14ac:dyDescent="0.2">
      <c r="A49" s="337"/>
      <c r="B49" s="337"/>
      <c r="C49" s="845"/>
      <c r="D49" s="1674"/>
      <c r="E49" s="1674"/>
      <c r="F49" s="1674"/>
      <c r="G49" s="847"/>
      <c r="H49" s="847"/>
      <c r="I49" s="1675"/>
      <c r="J49" s="1675"/>
      <c r="K49" s="351"/>
      <c r="L49" s="96"/>
    </row>
    <row r="50" spans="1:12" ht="17.25" customHeight="1" x14ac:dyDescent="0.2">
      <c r="A50" s="337"/>
      <c r="B50" s="337"/>
      <c r="C50" s="845"/>
      <c r="D50" s="1674" t="s">
        <v>496</v>
      </c>
      <c r="E50" s="1674"/>
      <c r="F50" s="1674"/>
      <c r="G50" s="847"/>
      <c r="H50" s="847"/>
      <c r="I50" s="1675"/>
      <c r="J50" s="1675"/>
      <c r="K50" s="351"/>
      <c r="L50" s="96"/>
    </row>
    <row r="51" spans="1:12" ht="17.25" customHeight="1" x14ac:dyDescent="0.2">
      <c r="A51" s="337"/>
      <c r="B51" s="337"/>
      <c r="C51" s="845"/>
      <c r="D51" s="1674"/>
      <c r="E51" s="1674"/>
      <c r="F51" s="1674"/>
      <c r="G51" s="847"/>
      <c r="H51" s="847"/>
      <c r="I51" s="1675"/>
      <c r="J51" s="1675"/>
      <c r="K51" s="351"/>
      <c r="L51" s="96"/>
    </row>
    <row r="52" spans="1:12" ht="17.25" customHeight="1" x14ac:dyDescent="0.2">
      <c r="A52" s="337"/>
      <c r="B52" s="337"/>
      <c r="C52" s="845"/>
      <c r="D52" s="1674"/>
      <c r="E52" s="1674"/>
      <c r="F52" s="1674"/>
      <c r="G52" s="847"/>
      <c r="H52" s="847"/>
      <c r="I52" s="1675"/>
      <c r="J52" s="1675"/>
      <c r="K52" s="351"/>
      <c r="L52" s="96"/>
    </row>
    <row r="53" spans="1:12" s="122" customFormat="1" ht="17.25" customHeight="1" x14ac:dyDescent="0.2">
      <c r="A53" s="386"/>
      <c r="B53" s="337"/>
      <c r="C53" s="845"/>
      <c r="D53" s="1683" t="s">
        <v>488</v>
      </c>
      <c r="E53" s="1683"/>
      <c r="F53" s="1683"/>
      <c r="G53" s="847"/>
      <c r="H53" s="847"/>
      <c r="I53" s="1675"/>
      <c r="J53" s="1675"/>
      <c r="K53" s="352"/>
      <c r="L53" s="121"/>
    </row>
    <row r="54" spans="1:12" ht="17.25" customHeight="1" x14ac:dyDescent="0.2">
      <c r="A54" s="337"/>
      <c r="B54" s="337"/>
      <c r="C54" s="845"/>
      <c r="D54" s="1683"/>
      <c r="E54" s="1683"/>
      <c r="F54" s="1683"/>
      <c r="G54" s="847"/>
      <c r="H54" s="847"/>
      <c r="I54" s="1675"/>
      <c r="J54" s="1675"/>
      <c r="K54" s="351"/>
      <c r="L54" s="96"/>
    </row>
    <row r="55" spans="1:12" ht="17.25" customHeight="1" x14ac:dyDescent="0.2">
      <c r="A55" s="337"/>
      <c r="B55" s="337"/>
      <c r="C55" s="845"/>
      <c r="D55" s="1683"/>
      <c r="E55" s="1683"/>
      <c r="F55" s="1683"/>
      <c r="G55" s="847"/>
      <c r="H55" s="847"/>
      <c r="I55" s="1675"/>
      <c r="J55" s="1675"/>
      <c r="K55" s="351"/>
      <c r="L55" s="96"/>
    </row>
    <row r="56" spans="1:12" ht="5.25" customHeight="1" x14ac:dyDescent="0.2">
      <c r="A56" s="337"/>
      <c r="B56" s="337"/>
      <c r="C56" s="845"/>
      <c r="D56" s="847"/>
      <c r="E56" s="847"/>
      <c r="F56" s="847"/>
      <c r="G56" s="847"/>
      <c r="H56" s="847"/>
      <c r="I56" s="1675"/>
      <c r="J56" s="1675"/>
      <c r="K56" s="351"/>
      <c r="L56" s="96"/>
    </row>
    <row r="57" spans="1:12" ht="18.75" customHeight="1" x14ac:dyDescent="0.2">
      <c r="A57" s="337"/>
      <c r="B57" s="337"/>
      <c r="C57" s="845"/>
      <c r="D57" s="845"/>
      <c r="E57" s="846"/>
      <c r="F57" s="1675"/>
      <c r="G57" s="1675"/>
      <c r="H57" s="1675"/>
      <c r="I57" s="1675"/>
      <c r="J57" s="1675"/>
      <c r="K57" s="351"/>
      <c r="L57" s="96"/>
    </row>
    <row r="58" spans="1:12" ht="18.75" customHeight="1" x14ac:dyDescent="0.2">
      <c r="A58" s="337"/>
      <c r="B58" s="337"/>
      <c r="C58" s="1676" t="s">
        <v>675</v>
      </c>
      <c r="D58" s="1676"/>
      <c r="E58" s="1676"/>
      <c r="F58" s="1676"/>
      <c r="G58" s="1676"/>
      <c r="H58" s="1676"/>
      <c r="I58" s="1676"/>
      <c r="J58" s="1676"/>
      <c r="K58" s="804"/>
      <c r="L58" s="96"/>
    </row>
    <row r="59" spans="1:12" ht="11.25" customHeight="1" x14ac:dyDescent="0.2">
      <c r="A59" s="337"/>
      <c r="B59" s="337"/>
      <c r="C59" s="1677" t="s">
        <v>652</v>
      </c>
      <c r="D59" s="1678"/>
      <c r="E59" s="1678"/>
      <c r="F59" s="1678"/>
      <c r="G59" s="1678"/>
      <c r="H59" s="1678"/>
      <c r="I59" s="1678"/>
      <c r="J59" s="1678"/>
      <c r="K59" s="1679"/>
      <c r="L59" s="96"/>
    </row>
    <row r="60" spans="1:12" ht="13.5" customHeight="1" x14ac:dyDescent="0.2">
      <c r="A60" s="337"/>
      <c r="B60" s="337"/>
      <c r="C60" s="1680"/>
      <c r="D60" s="1681"/>
      <c r="E60" s="1681"/>
      <c r="F60" s="129"/>
      <c r="G60" s="130"/>
      <c r="H60" s="130"/>
      <c r="I60" s="1682">
        <v>43070</v>
      </c>
      <c r="J60" s="1682"/>
      <c r="K60" s="475">
        <v>21</v>
      </c>
      <c r="L60" s="96"/>
    </row>
    <row r="62" spans="1:12" ht="15" x14ac:dyDescent="0.2">
      <c r="E62" s="1032"/>
    </row>
  </sheetData>
  <mergeCells count="30">
    <mergeCell ref="C4:J4"/>
    <mergeCell ref="C7:D7"/>
    <mergeCell ref="F41:H41"/>
    <mergeCell ref="I41:J41"/>
    <mergeCell ref="I42:J42"/>
    <mergeCell ref="D42:F43"/>
    <mergeCell ref="C58:J58"/>
    <mergeCell ref="C59:K59"/>
    <mergeCell ref="C60:E60"/>
    <mergeCell ref="I60:J60"/>
    <mergeCell ref="I55:J55"/>
    <mergeCell ref="I56:J56"/>
    <mergeCell ref="F57:H57"/>
    <mergeCell ref="I57:J57"/>
    <mergeCell ref="D53:F55"/>
    <mergeCell ref="I53:J53"/>
    <mergeCell ref="I54:J54"/>
    <mergeCell ref="D50:F52"/>
    <mergeCell ref="I43:J43"/>
    <mergeCell ref="I44:J44"/>
    <mergeCell ref="I45:J45"/>
    <mergeCell ref="I46:J46"/>
    <mergeCell ref="I47:J47"/>
    <mergeCell ref="I48:J48"/>
    <mergeCell ref="I49:J49"/>
    <mergeCell ref="I50:J50"/>
    <mergeCell ref="I51:J51"/>
    <mergeCell ref="I52:J52"/>
    <mergeCell ref="D47:F49"/>
    <mergeCell ref="D44:F46"/>
  </mergeCells>
  <conditionalFormatting sqref="F9:F39">
    <cfRule type="top10" dxfId="4" priority="6" bottom="1" rank="1"/>
    <cfRule type="top10" dxfId="3" priority="7" rank="1"/>
  </conditionalFormatting>
  <conditionalFormatting sqref="E9:E38">
    <cfRule type="top10" dxfId="2" priority="4" bottom="1" rank="3"/>
    <cfRule type="top10" dxfId="1" priority="5" rank="2"/>
  </conditionalFormatting>
  <conditionalFormatting sqref="I9:I21 I30 I24:I26">
    <cfRule type="top10" dxfId="0" priority="3"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8">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2"/>
      <c r="C1" s="212"/>
      <c r="D1" s="212"/>
      <c r="E1" s="211"/>
      <c r="F1" s="1436" t="s">
        <v>43</v>
      </c>
      <c r="G1" s="1436"/>
      <c r="H1" s="1436"/>
      <c r="I1" s="4"/>
      <c r="J1" s="4"/>
      <c r="K1" s="4"/>
      <c r="L1" s="4"/>
      <c r="M1" s="4"/>
      <c r="N1" s="4"/>
      <c r="O1" s="4"/>
    </row>
    <row r="2" spans="1:15" ht="13.5" customHeight="1" x14ac:dyDescent="0.2">
      <c r="A2" s="2"/>
      <c r="B2" s="218"/>
      <c r="C2" s="1441"/>
      <c r="D2" s="1441"/>
      <c r="E2" s="1441"/>
      <c r="F2" s="1441"/>
      <c r="G2" s="1441"/>
      <c r="H2" s="4"/>
      <c r="I2" s="4"/>
      <c r="J2" s="4"/>
      <c r="K2" s="4"/>
      <c r="L2" s="4"/>
      <c r="M2" s="4"/>
      <c r="N2" s="4"/>
      <c r="O2" s="4"/>
    </row>
    <row r="3" spans="1:15" x14ac:dyDescent="0.2">
      <c r="A3" s="2"/>
      <c r="B3" s="219"/>
      <c r="C3" s="1441"/>
      <c r="D3" s="1441"/>
      <c r="E3" s="1441"/>
      <c r="F3" s="1441"/>
      <c r="G3" s="1441"/>
      <c r="H3" s="1"/>
      <c r="I3" s="4"/>
      <c r="J3" s="4"/>
      <c r="K3" s="4"/>
      <c r="L3" s="4"/>
      <c r="M3" s="4"/>
      <c r="N3" s="4"/>
      <c r="O3" s="2"/>
    </row>
    <row r="4" spans="1:15" ht="12.75" customHeight="1" x14ac:dyDescent="0.2">
      <c r="A4" s="2"/>
      <c r="B4" s="221"/>
      <c r="C4" s="1434" t="s">
        <v>48</v>
      </c>
      <c r="D4" s="1435"/>
      <c r="E4" s="1435"/>
      <c r="F4" s="1435"/>
      <c r="G4" s="1435"/>
      <c r="H4" s="1435"/>
      <c r="I4" s="4"/>
      <c r="J4" s="4"/>
      <c r="K4" s="4"/>
      <c r="L4" s="4"/>
      <c r="M4" s="17"/>
      <c r="N4" s="4"/>
      <c r="O4" s="2"/>
    </row>
    <row r="5" spans="1:15" s="7" customFormat="1" ht="16.5" customHeight="1" x14ac:dyDescent="0.2">
      <c r="A5" s="6"/>
      <c r="B5" s="220"/>
      <c r="C5" s="1435"/>
      <c r="D5" s="1435"/>
      <c r="E5" s="1435"/>
      <c r="F5" s="1435"/>
      <c r="G5" s="1435"/>
      <c r="H5" s="1435"/>
      <c r="I5" s="4"/>
      <c r="J5" s="4"/>
      <c r="K5" s="4"/>
      <c r="L5" s="4"/>
      <c r="M5" s="17"/>
      <c r="N5" s="4"/>
      <c r="O5" s="6"/>
    </row>
    <row r="6" spans="1:15" ht="11.25" customHeight="1" x14ac:dyDescent="0.2">
      <c r="A6" s="2"/>
      <c r="B6" s="221"/>
      <c r="C6" s="1435"/>
      <c r="D6" s="1435"/>
      <c r="E6" s="1435"/>
      <c r="F6" s="1435"/>
      <c r="G6" s="1435"/>
      <c r="H6" s="1435"/>
      <c r="I6" s="4"/>
      <c r="J6" s="4"/>
      <c r="K6" s="4"/>
      <c r="L6" s="4"/>
      <c r="M6" s="17"/>
      <c r="N6" s="4"/>
      <c r="O6" s="2"/>
    </row>
    <row r="7" spans="1:15" ht="11.25" customHeight="1" x14ac:dyDescent="0.2">
      <c r="A7" s="2"/>
      <c r="B7" s="221"/>
      <c r="C7" s="1435"/>
      <c r="D7" s="1435"/>
      <c r="E7" s="1435"/>
      <c r="F7" s="1435"/>
      <c r="G7" s="1435"/>
      <c r="H7" s="1435"/>
      <c r="I7" s="4"/>
      <c r="J7" s="4"/>
      <c r="K7" s="4"/>
      <c r="L7" s="4"/>
      <c r="M7" s="17"/>
      <c r="N7" s="4"/>
      <c r="O7" s="2"/>
    </row>
    <row r="8" spans="1:15" ht="117" customHeight="1" x14ac:dyDescent="0.2">
      <c r="A8" s="2"/>
      <c r="B8" s="221"/>
      <c r="C8" s="1435"/>
      <c r="D8" s="1435"/>
      <c r="E8" s="1435"/>
      <c r="F8" s="1435"/>
      <c r="G8" s="1435"/>
      <c r="H8" s="1435"/>
      <c r="I8" s="4"/>
      <c r="J8" s="4"/>
      <c r="K8" s="4"/>
      <c r="L8" s="4"/>
      <c r="M8" s="17"/>
      <c r="N8" s="4"/>
      <c r="O8" s="2"/>
    </row>
    <row r="9" spans="1:15" ht="10.5" customHeight="1" x14ac:dyDescent="0.2">
      <c r="A9" s="2"/>
      <c r="B9" s="221"/>
      <c r="C9" s="1435"/>
      <c r="D9" s="1435"/>
      <c r="E9" s="1435"/>
      <c r="F9" s="1435"/>
      <c r="G9" s="1435"/>
      <c r="H9" s="1435"/>
      <c r="I9" s="4"/>
      <c r="J9" s="4"/>
      <c r="K9" s="4"/>
      <c r="L9" s="4"/>
      <c r="M9" s="17"/>
      <c r="N9" s="3"/>
      <c r="O9" s="2"/>
    </row>
    <row r="10" spans="1:15" ht="11.25" customHeight="1" x14ac:dyDescent="0.2">
      <c r="A10" s="2"/>
      <c r="B10" s="221"/>
      <c r="C10" s="1435"/>
      <c r="D10" s="1435"/>
      <c r="E10" s="1435"/>
      <c r="F10" s="1435"/>
      <c r="G10" s="1435"/>
      <c r="H10" s="1435"/>
      <c r="I10" s="4"/>
      <c r="J10" s="4"/>
      <c r="K10" s="4"/>
      <c r="L10" s="4"/>
      <c r="M10" s="17"/>
      <c r="N10" s="3"/>
      <c r="O10" s="2"/>
    </row>
    <row r="11" spans="1:15" ht="3.75" customHeight="1" x14ac:dyDescent="0.2">
      <c r="A11" s="2"/>
      <c r="B11" s="221"/>
      <c r="C11" s="1435"/>
      <c r="D11" s="1435"/>
      <c r="E11" s="1435"/>
      <c r="F11" s="1435"/>
      <c r="G11" s="1435"/>
      <c r="H11" s="1435"/>
      <c r="I11" s="4"/>
      <c r="J11" s="4"/>
      <c r="K11" s="4"/>
      <c r="L11" s="4"/>
      <c r="M11" s="17"/>
      <c r="N11" s="3"/>
      <c r="O11" s="2"/>
    </row>
    <row r="12" spans="1:15" ht="11.25" customHeight="1" x14ac:dyDescent="0.2">
      <c r="A12" s="2"/>
      <c r="B12" s="221"/>
      <c r="C12" s="1435"/>
      <c r="D12" s="1435"/>
      <c r="E12" s="1435"/>
      <c r="F12" s="1435"/>
      <c r="G12" s="1435"/>
      <c r="H12" s="1435"/>
      <c r="I12" s="4"/>
      <c r="J12" s="4"/>
      <c r="K12" s="4"/>
      <c r="L12" s="4"/>
      <c r="M12" s="17"/>
      <c r="N12" s="3"/>
      <c r="O12" s="2"/>
    </row>
    <row r="13" spans="1:15" ht="11.25" customHeight="1" x14ac:dyDescent="0.2">
      <c r="A13" s="2"/>
      <c r="B13" s="221"/>
      <c r="C13" s="1435"/>
      <c r="D13" s="1435"/>
      <c r="E13" s="1435"/>
      <c r="F13" s="1435"/>
      <c r="G13" s="1435"/>
      <c r="H13" s="1435"/>
      <c r="I13" s="4"/>
      <c r="J13" s="4"/>
      <c r="K13" s="4"/>
      <c r="L13" s="4"/>
      <c r="M13" s="17"/>
      <c r="N13" s="3"/>
      <c r="O13" s="2"/>
    </row>
    <row r="14" spans="1:15" ht="15.75" customHeight="1" x14ac:dyDescent="0.2">
      <c r="A14" s="2"/>
      <c r="B14" s="221"/>
      <c r="C14" s="1435"/>
      <c r="D14" s="1435"/>
      <c r="E14" s="1435"/>
      <c r="F14" s="1435"/>
      <c r="G14" s="1435"/>
      <c r="H14" s="1435"/>
      <c r="I14" s="4"/>
      <c r="J14" s="4"/>
      <c r="K14" s="4"/>
      <c r="L14" s="4"/>
      <c r="M14" s="17"/>
      <c r="N14" s="3"/>
      <c r="O14" s="2"/>
    </row>
    <row r="15" spans="1:15" ht="22.5" customHeight="1" x14ac:dyDescent="0.2">
      <c r="A15" s="2"/>
      <c r="B15" s="221"/>
      <c r="C15" s="1435"/>
      <c r="D15" s="1435"/>
      <c r="E15" s="1435"/>
      <c r="F15" s="1435"/>
      <c r="G15" s="1435"/>
      <c r="H15" s="1435"/>
      <c r="I15" s="4"/>
      <c r="J15" s="4"/>
      <c r="K15" s="4"/>
      <c r="L15" s="4"/>
      <c r="M15" s="17"/>
      <c r="N15" s="3"/>
      <c r="O15" s="2"/>
    </row>
    <row r="16" spans="1:15" ht="11.25" customHeight="1" x14ac:dyDescent="0.2">
      <c r="A16" s="2"/>
      <c r="B16" s="221"/>
      <c r="C16" s="1435"/>
      <c r="D16" s="1435"/>
      <c r="E16" s="1435"/>
      <c r="F16" s="1435"/>
      <c r="G16" s="1435"/>
      <c r="H16" s="1435"/>
      <c r="I16" s="4"/>
      <c r="J16" s="4"/>
      <c r="K16" s="4"/>
      <c r="L16" s="4"/>
      <c r="M16" s="17"/>
      <c r="N16" s="3"/>
      <c r="O16" s="2"/>
    </row>
    <row r="17" spans="1:15" ht="11.25" customHeight="1" x14ac:dyDescent="0.2">
      <c r="A17" s="2"/>
      <c r="B17" s="221"/>
      <c r="C17" s="1435"/>
      <c r="D17" s="1435"/>
      <c r="E17" s="1435"/>
      <c r="F17" s="1435"/>
      <c r="G17" s="1435"/>
      <c r="H17" s="1435"/>
      <c r="I17" s="4"/>
      <c r="J17" s="4"/>
      <c r="K17" s="4"/>
      <c r="L17" s="4"/>
      <c r="M17" s="17"/>
      <c r="N17" s="3"/>
      <c r="O17" s="2"/>
    </row>
    <row r="18" spans="1:15" ht="11.25" customHeight="1" x14ac:dyDescent="0.2">
      <c r="A18" s="2"/>
      <c r="B18" s="221"/>
      <c r="C18" s="1435"/>
      <c r="D18" s="1435"/>
      <c r="E18" s="1435"/>
      <c r="F18" s="1435"/>
      <c r="G18" s="1435"/>
      <c r="H18" s="1435"/>
      <c r="I18" s="5"/>
      <c r="J18" s="5"/>
      <c r="K18" s="5"/>
      <c r="L18" s="5"/>
      <c r="M18" s="5"/>
      <c r="N18" s="3"/>
      <c r="O18" s="2"/>
    </row>
    <row r="19" spans="1:15" ht="11.25" customHeight="1" x14ac:dyDescent="0.2">
      <c r="A19" s="2"/>
      <c r="B19" s="221"/>
      <c r="C19" s="1435"/>
      <c r="D19" s="1435"/>
      <c r="E19" s="1435"/>
      <c r="F19" s="1435"/>
      <c r="G19" s="1435"/>
      <c r="H19" s="1435"/>
      <c r="I19" s="18"/>
      <c r="J19" s="18"/>
      <c r="K19" s="18"/>
      <c r="L19" s="18"/>
      <c r="M19" s="18"/>
      <c r="N19" s="3"/>
      <c r="O19" s="2"/>
    </row>
    <row r="20" spans="1:15" ht="11.25" customHeight="1" x14ac:dyDescent="0.2">
      <c r="A20" s="2"/>
      <c r="B20" s="221"/>
      <c r="C20" s="1435"/>
      <c r="D20" s="1435"/>
      <c r="E20" s="1435"/>
      <c r="F20" s="1435"/>
      <c r="G20" s="1435"/>
      <c r="H20" s="1435"/>
      <c r="I20" s="11"/>
      <c r="J20" s="11"/>
      <c r="K20" s="11"/>
      <c r="L20" s="11"/>
      <c r="M20" s="11"/>
      <c r="N20" s="3"/>
      <c r="O20" s="2"/>
    </row>
    <row r="21" spans="1:15" ht="11.25" customHeight="1" x14ac:dyDescent="0.2">
      <c r="A21" s="2"/>
      <c r="B21" s="221"/>
      <c r="C21" s="1435"/>
      <c r="D21" s="1435"/>
      <c r="E21" s="1435"/>
      <c r="F21" s="1435"/>
      <c r="G21" s="1435"/>
      <c r="H21" s="1435"/>
      <c r="I21" s="11"/>
      <c r="J21" s="11"/>
      <c r="K21" s="11"/>
      <c r="L21" s="11"/>
      <c r="M21" s="11"/>
      <c r="N21" s="3"/>
      <c r="O21" s="2"/>
    </row>
    <row r="22" spans="1:15" ht="12" customHeight="1" x14ac:dyDescent="0.2">
      <c r="A22" s="2"/>
      <c r="B22" s="221"/>
      <c r="C22" s="23"/>
      <c r="D22" s="23"/>
      <c r="E22" s="23"/>
      <c r="F22" s="23"/>
      <c r="G22" s="23"/>
      <c r="H22" s="23"/>
      <c r="I22" s="13"/>
      <c r="J22" s="13"/>
      <c r="K22" s="13"/>
      <c r="L22" s="13"/>
      <c r="M22" s="13"/>
      <c r="N22" s="3"/>
      <c r="O22" s="2"/>
    </row>
    <row r="23" spans="1:15" ht="27.75" customHeight="1" x14ac:dyDescent="0.2">
      <c r="A23" s="2"/>
      <c r="B23" s="221"/>
      <c r="C23" s="23"/>
      <c r="D23" s="23"/>
      <c r="E23" s="23"/>
      <c r="F23" s="23"/>
      <c r="G23" s="23"/>
      <c r="H23" s="23"/>
      <c r="I23" s="11"/>
      <c r="J23" s="11"/>
      <c r="K23" s="11"/>
      <c r="L23" s="11"/>
      <c r="M23" s="11"/>
      <c r="N23" s="3"/>
      <c r="O23" s="2"/>
    </row>
    <row r="24" spans="1:15" ht="18" customHeight="1" x14ac:dyDescent="0.2">
      <c r="A24" s="2"/>
      <c r="B24" s="221"/>
      <c r="C24" s="9"/>
      <c r="D24" s="13"/>
      <c r="E24" s="15"/>
      <c r="F24" s="13"/>
      <c r="G24" s="10"/>
      <c r="H24" s="13"/>
      <c r="I24" s="13"/>
      <c r="J24" s="13"/>
      <c r="K24" s="13"/>
      <c r="L24" s="13"/>
      <c r="M24" s="13"/>
      <c r="N24" s="3"/>
      <c r="O24" s="2"/>
    </row>
    <row r="25" spans="1:15" ht="18" customHeight="1" x14ac:dyDescent="0.2">
      <c r="A25" s="2"/>
      <c r="B25" s="221"/>
      <c r="C25" s="12"/>
      <c r="D25" s="13"/>
      <c r="E25" s="8"/>
      <c r="F25" s="11"/>
      <c r="G25" s="10"/>
      <c r="H25" s="11"/>
      <c r="I25" s="11"/>
      <c r="J25" s="11"/>
      <c r="K25" s="11"/>
      <c r="L25" s="11"/>
      <c r="M25" s="11"/>
      <c r="N25" s="3"/>
      <c r="O25" s="2"/>
    </row>
    <row r="26" spans="1:15" x14ac:dyDescent="0.2">
      <c r="A26" s="2"/>
      <c r="B26" s="221"/>
      <c r="C26" s="12"/>
      <c r="D26" s="13"/>
      <c r="E26" s="8"/>
      <c r="F26" s="11"/>
      <c r="G26" s="10"/>
      <c r="H26" s="11"/>
      <c r="I26" s="11"/>
      <c r="J26" s="11"/>
      <c r="K26" s="11"/>
      <c r="L26" s="11"/>
      <c r="M26" s="11"/>
      <c r="N26" s="3"/>
      <c r="O26" s="2"/>
    </row>
    <row r="27" spans="1:15" ht="13.5" customHeight="1" x14ac:dyDescent="0.2">
      <c r="A27" s="2"/>
      <c r="B27" s="221"/>
      <c r="C27" s="12"/>
      <c r="D27" s="13"/>
      <c r="E27" s="8"/>
      <c r="F27" s="11"/>
      <c r="G27" s="10"/>
      <c r="H27" s="304"/>
      <c r="I27" s="305" t="s">
        <v>42</v>
      </c>
      <c r="J27" s="306"/>
      <c r="K27" s="306"/>
      <c r="L27" s="307"/>
      <c r="M27" s="307"/>
      <c r="N27" s="3"/>
      <c r="O27" s="2"/>
    </row>
    <row r="28" spans="1:15" ht="10.5" customHeight="1" x14ac:dyDescent="0.2">
      <c r="A28" s="2"/>
      <c r="B28" s="221"/>
      <c r="C28" s="9"/>
      <c r="D28" s="13"/>
      <c r="E28" s="15"/>
      <c r="F28" s="13"/>
      <c r="G28" s="10"/>
      <c r="H28" s="13"/>
      <c r="I28" s="308"/>
      <c r="J28" s="308"/>
      <c r="K28" s="308"/>
      <c r="L28" s="308"/>
      <c r="M28" s="474"/>
      <c r="N28" s="309"/>
      <c r="O28" s="2"/>
    </row>
    <row r="29" spans="1:15" ht="16.5" customHeight="1" x14ac:dyDescent="0.2">
      <c r="A29" s="2"/>
      <c r="B29" s="221"/>
      <c r="C29" s="9"/>
      <c r="D29" s="13"/>
      <c r="E29" s="15"/>
      <c r="F29" s="13"/>
      <c r="G29" s="10"/>
      <c r="H29" s="13"/>
      <c r="I29" s="13" t="s">
        <v>416</v>
      </c>
      <c r="J29" s="13"/>
      <c r="K29" s="13"/>
      <c r="L29" s="13"/>
      <c r="M29" s="474"/>
      <c r="N29" s="310"/>
      <c r="O29" s="2"/>
    </row>
    <row r="30" spans="1:15" ht="10.5" customHeight="1" x14ac:dyDescent="0.2">
      <c r="A30" s="2"/>
      <c r="B30" s="221"/>
      <c r="C30" s="9"/>
      <c r="D30" s="13"/>
      <c r="E30" s="15"/>
      <c r="F30" s="13"/>
      <c r="G30" s="10"/>
      <c r="H30" s="13"/>
      <c r="I30" s="13"/>
      <c r="J30" s="13"/>
      <c r="K30" s="13"/>
      <c r="L30" s="13"/>
      <c r="M30" s="474"/>
      <c r="N30" s="310"/>
      <c r="O30" s="2"/>
    </row>
    <row r="31" spans="1:15" ht="16.5" customHeight="1" x14ac:dyDescent="0.2">
      <c r="A31" s="2"/>
      <c r="B31" s="221"/>
      <c r="C31" s="12"/>
      <c r="D31" s="13"/>
      <c r="E31" s="8"/>
      <c r="F31" s="11"/>
      <c r="G31" s="10"/>
      <c r="H31" s="11"/>
      <c r="I31" s="1429" t="s">
        <v>46</v>
      </c>
      <c r="J31" s="1429"/>
      <c r="K31" s="1439">
        <f>+capa!H27</f>
        <v>43070</v>
      </c>
      <c r="L31" s="1440"/>
      <c r="M31" s="474"/>
      <c r="N31" s="311"/>
      <c r="O31" s="2"/>
    </row>
    <row r="32" spans="1:15" ht="10.5" customHeight="1" x14ac:dyDescent="0.2">
      <c r="A32" s="2"/>
      <c r="B32" s="221"/>
      <c r="C32" s="12"/>
      <c r="D32" s="13"/>
      <c r="E32" s="8"/>
      <c r="F32" s="11"/>
      <c r="G32" s="10"/>
      <c r="H32" s="11"/>
      <c r="I32" s="207"/>
      <c r="J32" s="207"/>
      <c r="K32" s="206"/>
      <c r="L32" s="206"/>
      <c r="M32" s="474"/>
      <c r="N32" s="311"/>
      <c r="O32" s="2"/>
    </row>
    <row r="33" spans="1:15" ht="16.5" customHeight="1" x14ac:dyDescent="0.2">
      <c r="A33" s="2"/>
      <c r="B33" s="221"/>
      <c r="C33" s="9"/>
      <c r="D33" s="13"/>
      <c r="E33" s="15"/>
      <c r="F33" s="13"/>
      <c r="G33" s="10"/>
      <c r="H33" s="13"/>
      <c r="I33" s="1437" t="s">
        <v>410</v>
      </c>
      <c r="J33" s="1438"/>
      <c r="K33" s="1438"/>
      <c r="L33" s="1438"/>
      <c r="M33" s="474"/>
      <c r="N33" s="310"/>
      <c r="O33" s="2"/>
    </row>
    <row r="34" spans="1:15" s="92" customFormat="1" ht="14.25" customHeight="1" x14ac:dyDescent="0.2">
      <c r="A34" s="2"/>
      <c r="B34" s="221"/>
      <c r="C34" s="9"/>
      <c r="D34" s="13"/>
      <c r="E34" s="15"/>
      <c r="F34" s="13"/>
      <c r="G34" s="976"/>
      <c r="H34" s="13"/>
      <c r="I34" s="178"/>
      <c r="J34" s="975"/>
      <c r="K34" s="975"/>
      <c r="L34" s="975"/>
      <c r="M34" s="474"/>
      <c r="N34" s="310"/>
      <c r="O34" s="2"/>
    </row>
    <row r="35" spans="1:15" s="92" customFormat="1" ht="20.25" customHeight="1" x14ac:dyDescent="0.2">
      <c r="A35" s="2"/>
      <c r="B35" s="221"/>
      <c r="C35" s="171"/>
      <c r="D35" s="13"/>
      <c r="E35" s="977"/>
      <c r="F35" s="11"/>
      <c r="G35" s="976"/>
      <c r="H35" s="11"/>
      <c r="I35" s="1432" t="s">
        <v>412</v>
      </c>
      <c r="J35" s="1432"/>
      <c r="K35" s="1432"/>
      <c r="L35" s="1432"/>
      <c r="M35" s="474"/>
      <c r="N35" s="311"/>
      <c r="O35" s="2"/>
    </row>
    <row r="36" spans="1:15" s="92" customFormat="1" ht="12.75" customHeight="1" x14ac:dyDescent="0.2">
      <c r="A36" s="2"/>
      <c r="B36" s="221"/>
      <c r="C36" s="171"/>
      <c r="D36" s="13"/>
      <c r="E36" s="977"/>
      <c r="F36" s="11"/>
      <c r="G36" s="976"/>
      <c r="H36" s="11"/>
      <c r="I36" s="972" t="s">
        <v>411</v>
      </c>
      <c r="J36" s="972"/>
      <c r="K36" s="972"/>
      <c r="L36" s="972"/>
      <c r="M36" s="474"/>
      <c r="N36" s="311"/>
      <c r="O36" s="2"/>
    </row>
    <row r="37" spans="1:15" s="92" customFormat="1" ht="12.75" customHeight="1" x14ac:dyDescent="0.2">
      <c r="A37" s="2"/>
      <c r="B37" s="221"/>
      <c r="C37" s="171"/>
      <c r="D37" s="13"/>
      <c r="E37" s="977"/>
      <c r="F37" s="11"/>
      <c r="G37" s="976"/>
      <c r="H37" s="11"/>
      <c r="I37" s="1433" t="s">
        <v>414</v>
      </c>
      <c r="J37" s="1433"/>
      <c r="K37" s="1433"/>
      <c r="L37" s="1433"/>
      <c r="M37" s="474"/>
      <c r="N37" s="311"/>
      <c r="O37" s="2"/>
    </row>
    <row r="38" spans="1:15" s="92" customFormat="1" ht="20.25" customHeight="1" x14ac:dyDescent="0.2">
      <c r="A38" s="2"/>
      <c r="B38" s="221"/>
      <c r="C38" s="9"/>
      <c r="D38" s="13"/>
      <c r="E38" s="15"/>
      <c r="F38" s="13"/>
      <c r="G38" s="366"/>
      <c r="H38" s="13"/>
      <c r="I38" s="1430" t="s">
        <v>468</v>
      </c>
      <c r="J38" s="1430"/>
      <c r="K38" s="1430"/>
      <c r="L38" s="972"/>
      <c r="M38" s="474"/>
      <c r="N38" s="310"/>
      <c r="O38" s="2"/>
    </row>
    <row r="39" spans="1:15" ht="19.5" customHeight="1" x14ac:dyDescent="0.2">
      <c r="A39" s="2"/>
      <c r="B39" s="221"/>
      <c r="C39" s="12"/>
      <c r="D39" s="13"/>
      <c r="E39" s="8"/>
      <c r="F39" s="11"/>
      <c r="G39" s="10"/>
      <c r="H39" s="11"/>
      <c r="I39" s="1430" t="s">
        <v>628</v>
      </c>
      <c r="J39" s="1430"/>
      <c r="K39" s="1430"/>
      <c r="L39" s="1430"/>
      <c r="M39" s="474"/>
      <c r="N39" s="311"/>
      <c r="O39" s="2"/>
    </row>
    <row r="40" spans="1:15" ht="14.25" customHeight="1" x14ac:dyDescent="0.2">
      <c r="A40" s="2"/>
      <c r="B40" s="221"/>
      <c r="C40" s="12"/>
      <c r="D40" s="13"/>
      <c r="E40" s="8"/>
      <c r="F40" s="11"/>
      <c r="G40" s="10"/>
      <c r="H40" s="11"/>
      <c r="I40" s="972"/>
      <c r="J40" s="972"/>
      <c r="K40" s="972"/>
      <c r="L40" s="972"/>
      <c r="M40" s="474"/>
      <c r="N40" s="311"/>
      <c r="O40" s="2"/>
    </row>
    <row r="41" spans="1:15" ht="12.75" customHeight="1" x14ac:dyDescent="0.2">
      <c r="A41" s="2"/>
      <c r="B41" s="221"/>
      <c r="C41" s="12"/>
      <c r="D41" s="13"/>
      <c r="E41" s="8"/>
      <c r="F41" s="11"/>
      <c r="G41" s="10"/>
      <c r="H41" s="11"/>
      <c r="I41" s="1431" t="s">
        <v>51</v>
      </c>
      <c r="J41" s="1431"/>
      <c r="K41" s="1431"/>
      <c r="L41" s="1431"/>
      <c r="M41" s="474"/>
      <c r="N41" s="311"/>
      <c r="O41" s="2"/>
    </row>
    <row r="42" spans="1:15" ht="14.25" customHeight="1" x14ac:dyDescent="0.2">
      <c r="A42" s="2"/>
      <c r="B42" s="221"/>
      <c r="C42" s="9"/>
      <c r="D42" s="13"/>
      <c r="E42" s="15"/>
      <c r="F42" s="13"/>
      <c r="G42" s="10"/>
      <c r="H42" s="13"/>
      <c r="I42" s="973"/>
      <c r="J42" s="973"/>
      <c r="K42" s="973"/>
      <c r="L42" s="973"/>
      <c r="M42" s="474"/>
      <c r="N42" s="310"/>
      <c r="O42" s="2"/>
    </row>
    <row r="43" spans="1:15" ht="15" customHeight="1" x14ac:dyDescent="0.2">
      <c r="A43" s="2"/>
      <c r="B43" s="221"/>
      <c r="C43" s="12"/>
      <c r="D43" s="13"/>
      <c r="E43" s="8"/>
      <c r="F43" s="11"/>
      <c r="G43" s="10"/>
      <c r="H43" s="11"/>
      <c r="I43" s="971" t="s">
        <v>23</v>
      </c>
      <c r="J43" s="971"/>
      <c r="K43" s="971"/>
      <c r="L43" s="971"/>
      <c r="M43" s="474"/>
      <c r="N43" s="311"/>
      <c r="O43" s="2"/>
    </row>
    <row r="44" spans="1:15" ht="14.25" customHeight="1" x14ac:dyDescent="0.2">
      <c r="A44" s="2"/>
      <c r="B44" s="221"/>
      <c r="C44" s="12"/>
      <c r="D44" s="13"/>
      <c r="E44" s="8"/>
      <c r="F44" s="11"/>
      <c r="G44" s="10"/>
      <c r="H44" s="11"/>
      <c r="I44" s="205"/>
      <c r="J44" s="205"/>
      <c r="K44" s="205"/>
      <c r="L44" s="205"/>
      <c r="M44" s="474"/>
      <c r="N44" s="311"/>
      <c r="O44" s="2"/>
    </row>
    <row r="45" spans="1:15" ht="16.5" customHeight="1" x14ac:dyDescent="0.2">
      <c r="A45" s="2"/>
      <c r="B45" s="221"/>
      <c r="C45" s="12"/>
      <c r="D45" s="13"/>
      <c r="E45" s="8"/>
      <c r="F45" s="11"/>
      <c r="G45" s="10"/>
      <c r="H45" s="11"/>
      <c r="I45" s="1429" t="s">
        <v>19</v>
      </c>
      <c r="J45" s="1429"/>
      <c r="K45" s="1429"/>
      <c r="L45" s="1429"/>
      <c r="M45" s="474"/>
      <c r="N45" s="311"/>
      <c r="O45" s="2"/>
    </row>
    <row r="46" spans="1:15" ht="14.25" customHeight="1" x14ac:dyDescent="0.2">
      <c r="A46" s="2"/>
      <c r="B46" s="221"/>
      <c r="C46" s="9"/>
      <c r="D46" s="13"/>
      <c r="E46" s="15"/>
      <c r="F46" s="13"/>
      <c r="G46" s="10"/>
      <c r="H46" s="13"/>
      <c r="I46" s="207"/>
      <c r="J46" s="207"/>
      <c r="K46" s="207"/>
      <c r="L46" s="207"/>
      <c r="M46" s="474"/>
      <c r="N46" s="310"/>
      <c r="O46" s="2"/>
    </row>
    <row r="47" spans="1:15" ht="16.5" customHeight="1" x14ac:dyDescent="0.2">
      <c r="A47" s="2"/>
      <c r="B47" s="221"/>
      <c r="C47" s="12"/>
      <c r="D47" s="13"/>
      <c r="E47" s="8"/>
      <c r="F47" s="560"/>
      <c r="G47" s="884"/>
      <c r="H47" s="560"/>
      <c r="I47" s="1428" t="s">
        <v>10</v>
      </c>
      <c r="J47" s="1428"/>
      <c r="K47" s="1428"/>
      <c r="L47" s="1428"/>
      <c r="M47" s="474"/>
      <c r="N47" s="311"/>
      <c r="O47" s="2"/>
    </row>
    <row r="48" spans="1:15" ht="12.75" customHeight="1" x14ac:dyDescent="0.2">
      <c r="A48" s="2"/>
      <c r="B48" s="221"/>
      <c r="C48" s="9"/>
      <c r="D48" s="13"/>
      <c r="E48" s="15"/>
      <c r="F48" s="974"/>
      <c r="G48" s="884"/>
      <c r="H48" s="974"/>
      <c r="I48" s="474"/>
      <c r="J48" s="474"/>
      <c r="K48" s="474"/>
      <c r="L48" s="474"/>
      <c r="M48" s="474"/>
      <c r="N48" s="310"/>
      <c r="O48" s="2"/>
    </row>
    <row r="49" spans="1:15" ht="30.75" customHeight="1" x14ac:dyDescent="0.2">
      <c r="A49" s="2"/>
      <c r="B49" s="221"/>
      <c r="C49" s="9"/>
      <c r="D49" s="13"/>
      <c r="E49" s="15"/>
      <c r="F49" s="974"/>
      <c r="G49" s="884"/>
      <c r="H49" s="974"/>
      <c r="I49" s="474"/>
      <c r="J49" s="474"/>
      <c r="K49" s="474"/>
      <c r="L49" s="474"/>
      <c r="M49" s="474"/>
      <c r="N49" s="310"/>
      <c r="O49" s="2"/>
    </row>
    <row r="50" spans="1:15" ht="20.25" customHeight="1" x14ac:dyDescent="0.2">
      <c r="A50" s="2"/>
      <c r="B50" s="221"/>
      <c r="C50" s="782"/>
      <c r="D50" s="13"/>
      <c r="E50" s="8"/>
      <c r="F50" s="560"/>
      <c r="G50" s="884"/>
      <c r="H50" s="560"/>
      <c r="I50" s="474"/>
      <c r="J50" s="474"/>
      <c r="K50" s="474"/>
      <c r="L50" s="474"/>
      <c r="M50" s="474"/>
      <c r="N50" s="311"/>
      <c r="O50" s="2"/>
    </row>
    <row r="51" spans="1:15" x14ac:dyDescent="0.2">
      <c r="A51" s="2"/>
      <c r="B51" s="362">
        <v>2</v>
      </c>
      <c r="C51" s="1427">
        <v>43070</v>
      </c>
      <c r="D51" s="1427"/>
      <c r="E51" s="1427"/>
      <c r="F51" s="1427"/>
      <c r="G51" s="1427"/>
      <c r="H51" s="1427"/>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8"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22">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1"/>
      <c r="C1" s="211"/>
      <c r="D1" s="211"/>
      <c r="E1" s="211"/>
      <c r="F1" s="211"/>
      <c r="G1" s="212"/>
      <c r="H1" s="212"/>
      <c r="I1" s="212"/>
      <c r="J1" s="212"/>
      <c r="K1" s="212"/>
      <c r="L1" s="212"/>
      <c r="M1" s="212"/>
      <c r="N1" s="212"/>
      <c r="O1" s="212"/>
      <c r="P1" s="212"/>
      <c r="Q1" s="212"/>
      <c r="R1" s="212"/>
      <c r="S1" s="212"/>
      <c r="T1" s="212"/>
      <c r="U1" s="212"/>
      <c r="V1" s="212"/>
      <c r="W1" s="212"/>
      <c r="X1" s="1512" t="s">
        <v>312</v>
      </c>
      <c r="Y1" s="1512"/>
      <c r="Z1" s="1512"/>
      <c r="AA1" s="1512"/>
      <c r="AB1" s="1512"/>
      <c r="AC1" s="1512"/>
      <c r="AD1" s="1512"/>
      <c r="AE1" s="1512"/>
      <c r="AF1" s="1512"/>
      <c r="AG1" s="2"/>
    </row>
    <row r="2" spans="1:33" ht="6" customHeight="1" x14ac:dyDescent="0.2">
      <c r="A2" s="213"/>
      <c r="B2" s="1515"/>
      <c r="C2" s="1515"/>
      <c r="D2" s="1515"/>
      <c r="E2" s="16"/>
      <c r="F2" s="16"/>
      <c r="G2" s="16"/>
      <c r="H2" s="16"/>
      <c r="I2" s="16"/>
      <c r="J2" s="210"/>
      <c r="K2" s="210"/>
      <c r="L2" s="210"/>
      <c r="M2" s="210"/>
      <c r="N2" s="210"/>
      <c r="O2" s="210"/>
      <c r="P2" s="210"/>
      <c r="Q2" s="210"/>
      <c r="R2" s="210"/>
      <c r="S2" s="210"/>
      <c r="T2" s="210"/>
      <c r="U2" s="210"/>
      <c r="V2" s="210"/>
      <c r="W2" s="210"/>
      <c r="X2" s="210"/>
      <c r="Y2" s="210"/>
      <c r="Z2" s="4"/>
      <c r="AA2" s="4"/>
      <c r="AB2" s="4"/>
      <c r="AC2" s="4"/>
      <c r="AD2" s="4"/>
      <c r="AE2" s="4"/>
      <c r="AF2" s="4"/>
      <c r="AG2" s="2"/>
    </row>
    <row r="3" spans="1:33" ht="12" customHeight="1" x14ac:dyDescent="0.2">
      <c r="A3" s="213"/>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13"/>
      <c r="B5" s="4"/>
      <c r="C5" s="8"/>
      <c r="D5" s="8"/>
      <c r="E5" s="8"/>
      <c r="F5" s="1694"/>
      <c r="G5" s="1694"/>
      <c r="H5" s="1694"/>
      <c r="I5" s="1694"/>
      <c r="J5" s="1694"/>
      <c r="K5" s="1694"/>
      <c r="L5" s="1694"/>
      <c r="M5" s="8"/>
      <c r="N5" s="8"/>
      <c r="O5" s="8"/>
      <c r="P5" s="8"/>
      <c r="Q5" s="8"/>
      <c r="R5" s="3"/>
      <c r="S5" s="3"/>
      <c r="T5" s="3"/>
      <c r="U5" s="61"/>
      <c r="V5" s="3"/>
      <c r="W5" s="3"/>
      <c r="X5" s="3"/>
      <c r="Y5" s="3"/>
      <c r="Z5" s="3"/>
      <c r="AA5" s="3"/>
      <c r="AB5" s="3"/>
      <c r="AC5" s="3"/>
      <c r="AD5" s="3"/>
      <c r="AE5" s="3"/>
      <c r="AF5" s="4"/>
      <c r="AG5" s="2"/>
    </row>
    <row r="6" spans="1:33" ht="9.75" customHeight="1" x14ac:dyDescent="0.2">
      <c r="A6" s="213"/>
      <c r="B6" s="4"/>
      <c r="C6" s="8"/>
      <c r="D6" s="8"/>
      <c r="E6" s="10"/>
      <c r="F6" s="1691"/>
      <c r="G6" s="1691"/>
      <c r="H6" s="1691"/>
      <c r="I6" s="1691"/>
      <c r="J6" s="1691"/>
      <c r="K6" s="1691"/>
      <c r="L6" s="1691"/>
      <c r="M6" s="1691"/>
      <c r="N6" s="1691"/>
      <c r="O6" s="1691"/>
      <c r="P6" s="1691"/>
      <c r="Q6" s="1691"/>
      <c r="R6" s="1691"/>
      <c r="S6" s="1691"/>
      <c r="T6" s="1691"/>
      <c r="U6" s="1691"/>
      <c r="V6" s="1691"/>
      <c r="W6" s="10"/>
      <c r="X6" s="1691"/>
      <c r="Y6" s="1691"/>
      <c r="Z6" s="1691"/>
      <c r="AA6" s="1691"/>
      <c r="AB6" s="1691"/>
      <c r="AC6" s="1691"/>
      <c r="AD6" s="1691"/>
      <c r="AE6" s="10"/>
      <c r="AF6" s="4"/>
      <c r="AG6" s="2"/>
    </row>
    <row r="7" spans="1:33" ht="12.75" customHeight="1" x14ac:dyDescent="0.2">
      <c r="A7" s="213"/>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55"/>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13"/>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13"/>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13"/>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13"/>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13"/>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13"/>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13"/>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13"/>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13"/>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13"/>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13"/>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13"/>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13"/>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13"/>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13"/>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13"/>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13"/>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13"/>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13"/>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13"/>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13"/>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13"/>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13"/>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13"/>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13"/>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13"/>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13"/>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13"/>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13"/>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13"/>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13"/>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13"/>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13"/>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13"/>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13"/>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13"/>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13"/>
      <c r="B45" s="4"/>
      <c r="C45" s="8"/>
      <c r="D45" s="8"/>
      <c r="E45" s="10"/>
      <c r="F45" s="1691"/>
      <c r="G45" s="1691"/>
      <c r="H45" s="1691"/>
      <c r="I45" s="1691"/>
      <c r="J45" s="1691"/>
      <c r="K45" s="1691"/>
      <c r="L45" s="1691"/>
      <c r="M45" s="1691"/>
      <c r="N45" s="1691"/>
      <c r="O45" s="1691"/>
      <c r="P45" s="1691"/>
      <c r="Q45" s="1691"/>
      <c r="R45" s="1691"/>
      <c r="S45" s="1691"/>
      <c r="T45" s="1691"/>
      <c r="U45" s="1691"/>
      <c r="V45" s="1691"/>
      <c r="W45" s="10"/>
      <c r="X45" s="1691"/>
      <c r="Y45" s="1691"/>
      <c r="Z45" s="1691"/>
      <c r="AA45" s="1691"/>
      <c r="AB45" s="1691"/>
      <c r="AC45" s="1691"/>
      <c r="AD45" s="1691"/>
      <c r="AE45" s="10"/>
      <c r="AF45" s="4"/>
      <c r="AG45" s="2"/>
    </row>
    <row r="46" spans="1:33" ht="12.75" customHeight="1" x14ac:dyDescent="0.2">
      <c r="A46" s="213"/>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13"/>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56"/>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13"/>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13"/>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13"/>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13"/>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13"/>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13"/>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13"/>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13"/>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13"/>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13"/>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13"/>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13"/>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13"/>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13"/>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13"/>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13"/>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13"/>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13"/>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13"/>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13"/>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57"/>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13"/>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13"/>
      <c r="B71" s="360">
        <v>22</v>
      </c>
      <c r="C71" s="1692">
        <v>43070</v>
      </c>
      <c r="D71" s="1693"/>
      <c r="E71" s="1693"/>
      <c r="F71" s="1693"/>
      <c r="G71" s="1689"/>
      <c r="H71" s="1690"/>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8"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3">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573" t="s">
        <v>315</v>
      </c>
      <c r="C1" s="1573"/>
      <c r="D1" s="1573"/>
      <c r="E1" s="1573"/>
      <c r="F1" s="1573"/>
      <c r="G1" s="1573"/>
      <c r="H1" s="1573"/>
      <c r="I1" s="212"/>
      <c r="J1" s="212"/>
      <c r="K1" s="212"/>
      <c r="L1" s="212"/>
      <c r="M1" s="212"/>
      <c r="N1" s="212"/>
      <c r="O1" s="212"/>
      <c r="P1" s="212"/>
      <c r="Q1" s="212"/>
      <c r="R1" s="212"/>
      <c r="S1" s="212"/>
      <c r="T1" s="212"/>
      <c r="U1" s="212"/>
      <c r="V1" s="212"/>
      <c r="W1" s="212"/>
      <c r="X1" s="257"/>
      <c r="Y1" s="216"/>
      <c r="Z1" s="216"/>
      <c r="AA1" s="216"/>
      <c r="AB1" s="216"/>
      <c r="AC1" s="216"/>
      <c r="AD1" s="216"/>
      <c r="AE1" s="216"/>
      <c r="AF1" s="216"/>
      <c r="AG1" s="2"/>
    </row>
    <row r="2" spans="1:33" ht="6" customHeight="1" x14ac:dyDescent="0.2">
      <c r="A2" s="2"/>
      <c r="B2" s="1515"/>
      <c r="C2" s="1515"/>
      <c r="D2" s="1515"/>
      <c r="E2" s="16"/>
      <c r="F2" s="16"/>
      <c r="G2" s="16"/>
      <c r="H2" s="16"/>
      <c r="I2" s="16"/>
      <c r="J2" s="210"/>
      <c r="K2" s="210"/>
      <c r="L2" s="210"/>
      <c r="M2" s="210"/>
      <c r="N2" s="210"/>
      <c r="O2" s="210"/>
      <c r="P2" s="210"/>
      <c r="Q2" s="210"/>
      <c r="R2" s="210"/>
      <c r="S2" s="210"/>
      <c r="T2" s="210"/>
      <c r="U2" s="210"/>
      <c r="V2" s="210"/>
      <c r="W2" s="210"/>
      <c r="X2" s="210"/>
      <c r="Y2" s="210"/>
      <c r="Z2" s="4"/>
      <c r="AA2" s="4"/>
      <c r="AB2" s="4"/>
      <c r="AC2" s="4"/>
      <c r="AD2" s="4"/>
      <c r="AE2" s="4"/>
      <c r="AF2" s="4"/>
      <c r="AG2" s="221"/>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1"/>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0"/>
    </row>
    <row r="5" spans="1:33" ht="3.75" customHeight="1" x14ac:dyDescent="0.2">
      <c r="A5" s="2"/>
      <c r="B5" s="4"/>
      <c r="C5" s="8"/>
      <c r="D5" s="8"/>
      <c r="E5" s="8"/>
      <c r="F5" s="1694"/>
      <c r="G5" s="1694"/>
      <c r="H5" s="1694"/>
      <c r="I5" s="1694"/>
      <c r="J5" s="1694"/>
      <c r="K5" s="1694"/>
      <c r="L5" s="1694"/>
      <c r="M5" s="8"/>
      <c r="N5" s="8"/>
      <c r="O5" s="8"/>
      <c r="P5" s="8"/>
      <c r="Q5" s="8"/>
      <c r="R5" s="3"/>
      <c r="S5" s="3"/>
      <c r="T5" s="3"/>
      <c r="U5" s="61"/>
      <c r="V5" s="3"/>
      <c r="W5" s="3"/>
      <c r="X5" s="3"/>
      <c r="Y5" s="3"/>
      <c r="Z5" s="3"/>
      <c r="AA5" s="3"/>
      <c r="AB5" s="3"/>
      <c r="AC5" s="3"/>
      <c r="AD5" s="3"/>
      <c r="AE5" s="3"/>
      <c r="AF5" s="4"/>
      <c r="AG5" s="221"/>
    </row>
    <row r="6" spans="1:33" ht="9.75" customHeight="1" x14ac:dyDescent="0.2">
      <c r="A6" s="2"/>
      <c r="B6" s="4"/>
      <c r="C6" s="8"/>
      <c r="D6" s="8"/>
      <c r="E6" s="10"/>
      <c r="F6" s="1691"/>
      <c r="G6" s="1691"/>
      <c r="H6" s="1691"/>
      <c r="I6" s="1691"/>
      <c r="J6" s="1691"/>
      <c r="K6" s="1691"/>
      <c r="L6" s="1691"/>
      <c r="M6" s="1691"/>
      <c r="N6" s="1691"/>
      <c r="O6" s="1691"/>
      <c r="P6" s="1691"/>
      <c r="Q6" s="1691"/>
      <c r="R6" s="1691"/>
      <c r="S6" s="1691"/>
      <c r="T6" s="1691"/>
      <c r="U6" s="1691"/>
      <c r="V6" s="1691"/>
      <c r="W6" s="10"/>
      <c r="X6" s="1691"/>
      <c r="Y6" s="1691"/>
      <c r="Z6" s="1691"/>
      <c r="AA6" s="1691"/>
      <c r="AB6" s="1691"/>
      <c r="AC6" s="1691"/>
      <c r="AD6" s="1691"/>
      <c r="AE6" s="10"/>
      <c r="AF6" s="4"/>
      <c r="AG6" s="221"/>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1"/>
    </row>
    <row r="8" spans="1:33" s="50" customFormat="1" ht="13.5" hidden="1" customHeight="1" x14ac:dyDescent="0.2">
      <c r="A8" s="47"/>
      <c r="B8" s="48"/>
      <c r="C8" s="1695"/>
      <c r="D8" s="1695"/>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34"/>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34"/>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31"/>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1"/>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1"/>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1"/>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1"/>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1"/>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1"/>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1"/>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1"/>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1"/>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1"/>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1"/>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1"/>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1"/>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1"/>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1"/>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1"/>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1"/>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1"/>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1"/>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1"/>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1"/>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1"/>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1"/>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1"/>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1"/>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1"/>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1"/>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1"/>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1"/>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1"/>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1"/>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1"/>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1"/>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1"/>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1"/>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1"/>
    </row>
    <row r="47" spans="1:33" ht="11.25" customHeight="1" x14ac:dyDescent="0.2">
      <c r="A47" s="2"/>
      <c r="B47" s="4"/>
      <c r="C47" s="8"/>
      <c r="D47" s="8"/>
      <c r="E47" s="10"/>
      <c r="F47" s="1691"/>
      <c r="G47" s="1691"/>
      <c r="H47" s="1691"/>
      <c r="I47" s="1691"/>
      <c r="J47" s="1691"/>
      <c r="K47" s="1691"/>
      <c r="L47" s="1691"/>
      <c r="M47" s="1691"/>
      <c r="N47" s="1691"/>
      <c r="O47" s="1691"/>
      <c r="P47" s="1691"/>
      <c r="Q47" s="1691"/>
      <c r="R47" s="1691"/>
      <c r="S47" s="1691"/>
      <c r="T47" s="1691"/>
      <c r="U47" s="1691"/>
      <c r="V47" s="1691"/>
      <c r="W47" s="10"/>
      <c r="X47" s="1691"/>
      <c r="Y47" s="1691"/>
      <c r="Z47" s="1691"/>
      <c r="AA47" s="1691"/>
      <c r="AB47" s="1691"/>
      <c r="AC47" s="1691"/>
      <c r="AD47" s="1691"/>
      <c r="AE47" s="10"/>
      <c r="AF47" s="4"/>
      <c r="AG47" s="221"/>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1"/>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1"/>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34"/>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1"/>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1"/>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1"/>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1"/>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1"/>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1"/>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1"/>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1"/>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1"/>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1"/>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1"/>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1"/>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1"/>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1"/>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1"/>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1"/>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1"/>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1"/>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1"/>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1"/>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58"/>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1"/>
    </row>
    <row r="73" spans="1:33" ht="13.5" customHeight="1" x14ac:dyDescent="0.2">
      <c r="A73" s="2"/>
      <c r="B73" s="1"/>
      <c r="C73" s="1"/>
      <c r="D73" s="1"/>
      <c r="I73" s="4"/>
      <c r="J73" s="4"/>
      <c r="K73" s="4"/>
      <c r="L73" s="4"/>
      <c r="M73" s="4"/>
      <c r="N73" s="4"/>
      <c r="O73" s="4"/>
      <c r="P73" s="4"/>
      <c r="Q73" s="4"/>
      <c r="R73" s="4"/>
      <c r="S73" s="4"/>
      <c r="T73" s="4"/>
      <c r="U73" s="4"/>
      <c r="V73" s="68"/>
      <c r="W73" s="4"/>
      <c r="X73" s="4"/>
      <c r="Y73" s="4"/>
      <c r="Z73" s="1442">
        <v>43070</v>
      </c>
      <c r="AA73" s="1442"/>
      <c r="AB73" s="1442"/>
      <c r="AC73" s="1442"/>
      <c r="AD73" s="1442"/>
      <c r="AE73" s="1442"/>
      <c r="AF73" s="360">
        <v>23</v>
      </c>
      <c r="AG73" s="221"/>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8"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101">
    <tabColor theme="9"/>
  </sheetPr>
  <dimension ref="A1:E54"/>
  <sheetViews>
    <sheetView showRuler="0" topLeftCell="A22" workbookViewId="0">
      <selection activeCell="A22" sqref="A22"/>
    </sheetView>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28"/>
      <c r="B1" s="328"/>
      <c r="C1" s="328"/>
      <c r="D1" s="328"/>
      <c r="E1" s="328"/>
    </row>
    <row r="2" spans="1:5" ht="13.5" customHeight="1" x14ac:dyDescent="0.2">
      <c r="A2" s="328"/>
      <c r="B2" s="328"/>
      <c r="C2" s="328"/>
      <c r="D2" s="328"/>
      <c r="E2" s="328"/>
    </row>
    <row r="3" spans="1:5" ht="13.5" customHeight="1" x14ac:dyDescent="0.2">
      <c r="A3" s="328"/>
      <c r="B3" s="328"/>
      <c r="C3" s="328"/>
      <c r="D3" s="328"/>
      <c r="E3" s="328"/>
    </row>
    <row r="4" spans="1:5" s="7" customFormat="1" ht="13.5" customHeight="1" x14ac:dyDescent="0.2">
      <c r="A4" s="328"/>
      <c r="B4" s="328"/>
      <c r="C4" s="328"/>
      <c r="D4" s="328"/>
      <c r="E4" s="328"/>
    </row>
    <row r="5" spans="1:5" ht="13.5" customHeight="1" x14ac:dyDescent="0.2">
      <c r="A5" s="328"/>
      <c r="B5" s="328"/>
      <c r="C5" s="328"/>
      <c r="D5" s="328"/>
      <c r="E5" s="328"/>
    </row>
    <row r="6" spans="1:5" ht="13.5" customHeight="1" x14ac:dyDescent="0.2">
      <c r="A6" s="328"/>
      <c r="B6" s="328"/>
      <c r="C6" s="328"/>
      <c r="D6" s="328"/>
      <c r="E6" s="328"/>
    </row>
    <row r="7" spans="1:5" ht="13.5" customHeight="1" x14ac:dyDescent="0.2">
      <c r="A7" s="328"/>
      <c r="B7" s="328"/>
      <c r="C7" s="328"/>
      <c r="D7" s="328"/>
      <c r="E7" s="328"/>
    </row>
    <row r="8" spans="1:5" ht="13.5" customHeight="1" x14ac:dyDescent="0.2">
      <c r="A8" s="328"/>
      <c r="B8" s="328"/>
      <c r="C8" s="328"/>
      <c r="D8" s="328"/>
      <c r="E8" s="328"/>
    </row>
    <row r="9" spans="1:5" ht="13.5" customHeight="1" x14ac:dyDescent="0.2">
      <c r="A9" s="328"/>
      <c r="B9" s="328"/>
      <c r="C9" s="328"/>
      <c r="D9" s="328"/>
      <c r="E9" s="328"/>
    </row>
    <row r="10" spans="1:5" ht="13.5" customHeight="1" x14ac:dyDescent="0.2">
      <c r="A10" s="328"/>
      <c r="B10" s="328"/>
      <c r="C10" s="328"/>
      <c r="D10" s="328"/>
      <c r="E10" s="328"/>
    </row>
    <row r="11" spans="1:5" ht="13.5" customHeight="1" x14ac:dyDescent="0.2">
      <c r="A11" s="328"/>
      <c r="B11" s="328"/>
      <c r="C11" s="328"/>
      <c r="D11" s="328"/>
      <c r="E11" s="328"/>
    </row>
    <row r="12" spans="1:5" ht="13.5" customHeight="1" x14ac:dyDescent="0.2">
      <c r="A12" s="328"/>
      <c r="B12" s="328"/>
      <c r="C12" s="328"/>
      <c r="D12" s="328"/>
      <c r="E12" s="328"/>
    </row>
    <row r="13" spans="1:5" ht="13.5" customHeight="1" x14ac:dyDescent="0.2">
      <c r="A13" s="328"/>
      <c r="B13" s="328"/>
      <c r="C13" s="328"/>
      <c r="D13" s="328"/>
      <c r="E13" s="328"/>
    </row>
    <row r="14" spans="1:5" ht="13.5" customHeight="1" x14ac:dyDescent="0.2">
      <c r="A14" s="328"/>
      <c r="B14" s="328"/>
      <c r="C14" s="328"/>
      <c r="D14" s="328"/>
      <c r="E14" s="328"/>
    </row>
    <row r="15" spans="1:5" ht="13.5" customHeight="1" x14ac:dyDescent="0.2">
      <c r="A15" s="328"/>
      <c r="B15" s="328"/>
      <c r="C15" s="328"/>
      <c r="D15" s="328"/>
      <c r="E15" s="328"/>
    </row>
    <row r="16" spans="1:5" ht="13.5" customHeight="1" x14ac:dyDescent="0.2">
      <c r="A16" s="328"/>
      <c r="B16" s="328"/>
      <c r="C16" s="328"/>
      <c r="D16" s="328"/>
      <c r="E16" s="328"/>
    </row>
    <row r="17" spans="1:5" ht="13.5" customHeight="1" x14ac:dyDescent="0.2">
      <c r="A17" s="328"/>
      <c r="B17" s="328"/>
      <c r="C17" s="328"/>
      <c r="D17" s="328"/>
      <c r="E17" s="328"/>
    </row>
    <row r="18" spans="1:5" ht="13.5" customHeight="1" x14ac:dyDescent="0.2">
      <c r="A18" s="328"/>
      <c r="B18" s="328"/>
      <c r="C18" s="328"/>
      <c r="D18" s="328"/>
      <c r="E18" s="328"/>
    </row>
    <row r="19" spans="1:5" ht="13.5" customHeight="1" x14ac:dyDescent="0.2">
      <c r="A19" s="328"/>
      <c r="B19" s="328"/>
      <c r="C19" s="328"/>
      <c r="D19" s="328"/>
      <c r="E19" s="328"/>
    </row>
    <row r="20" spans="1:5" ht="13.5" customHeight="1" x14ac:dyDescent="0.2">
      <c r="A20" s="328"/>
      <c r="B20" s="328"/>
      <c r="C20" s="328"/>
      <c r="D20" s="328"/>
      <c r="E20" s="328"/>
    </row>
    <row r="21" spans="1:5" ht="13.5" customHeight="1" x14ac:dyDescent="0.2">
      <c r="A21" s="328"/>
      <c r="B21" s="328"/>
      <c r="C21" s="328"/>
      <c r="D21" s="328"/>
      <c r="E21" s="328"/>
    </row>
    <row r="22" spans="1:5" ht="13.5" customHeight="1" x14ac:dyDescent="0.2">
      <c r="A22" s="328"/>
      <c r="B22" s="328"/>
      <c r="C22" s="328"/>
      <c r="D22" s="328"/>
      <c r="E22" s="328"/>
    </row>
    <row r="23" spans="1:5" ht="13.5" customHeight="1" x14ac:dyDescent="0.2">
      <c r="A23" s="328"/>
      <c r="B23" s="328"/>
      <c r="C23" s="328"/>
      <c r="D23" s="328"/>
      <c r="E23" s="328"/>
    </row>
    <row r="24" spans="1:5" ht="13.5" customHeight="1" x14ac:dyDescent="0.2">
      <c r="A24" s="328"/>
      <c r="B24" s="328"/>
      <c r="C24" s="328"/>
      <c r="D24" s="328"/>
      <c r="E24" s="328"/>
    </row>
    <row r="25" spans="1:5" ht="13.5" customHeight="1" x14ac:dyDescent="0.2">
      <c r="A25" s="328"/>
      <c r="B25" s="328"/>
      <c r="C25" s="328"/>
      <c r="D25" s="328"/>
      <c r="E25" s="328"/>
    </row>
    <row r="26" spans="1:5" ht="13.5" customHeight="1" x14ac:dyDescent="0.2">
      <c r="A26" s="328"/>
      <c r="B26" s="328"/>
      <c r="C26" s="328"/>
      <c r="D26" s="328"/>
      <c r="E26" s="328"/>
    </row>
    <row r="27" spans="1:5" ht="13.5" customHeight="1" x14ac:dyDescent="0.2">
      <c r="A27" s="328"/>
      <c r="B27" s="328"/>
      <c r="C27" s="328"/>
      <c r="D27" s="328"/>
      <c r="E27" s="328"/>
    </row>
    <row r="28" spans="1:5" ht="13.5" customHeight="1" x14ac:dyDescent="0.2">
      <c r="A28" s="328"/>
      <c r="B28" s="328"/>
      <c r="C28" s="328"/>
      <c r="D28" s="328"/>
      <c r="E28" s="328"/>
    </row>
    <row r="29" spans="1:5" ht="13.5" customHeight="1" x14ac:dyDescent="0.2">
      <c r="A29" s="328"/>
      <c r="B29" s="328"/>
      <c r="C29" s="328"/>
      <c r="D29" s="328"/>
      <c r="E29" s="328"/>
    </row>
    <row r="30" spans="1:5" ht="13.5" customHeight="1" x14ac:dyDescent="0.2">
      <c r="A30" s="328"/>
      <c r="B30" s="328"/>
      <c r="C30" s="328"/>
      <c r="D30" s="328"/>
      <c r="E30" s="328"/>
    </row>
    <row r="31" spans="1:5" ht="13.5" customHeight="1" x14ac:dyDescent="0.2">
      <c r="A31" s="328"/>
      <c r="B31" s="328"/>
      <c r="C31" s="328"/>
      <c r="D31" s="328"/>
      <c r="E31" s="328"/>
    </row>
    <row r="32" spans="1:5" ht="13.5" customHeight="1" x14ac:dyDescent="0.2">
      <c r="A32" s="328"/>
      <c r="B32" s="328"/>
      <c r="C32" s="328"/>
      <c r="D32" s="328"/>
      <c r="E32" s="328"/>
    </row>
    <row r="33" spans="1:5" ht="13.5" customHeight="1" x14ac:dyDescent="0.2">
      <c r="A33" s="328"/>
      <c r="B33" s="328"/>
      <c r="C33" s="328"/>
      <c r="D33" s="328"/>
      <c r="E33" s="328"/>
    </row>
    <row r="34" spans="1:5" ht="13.5" customHeight="1" x14ac:dyDescent="0.2">
      <c r="A34" s="328"/>
      <c r="B34" s="328"/>
      <c r="C34" s="328"/>
      <c r="D34" s="328"/>
      <c r="E34" s="328"/>
    </row>
    <row r="35" spans="1:5" ht="13.5" customHeight="1" x14ac:dyDescent="0.2">
      <c r="A35" s="328"/>
      <c r="B35" s="328"/>
      <c r="C35" s="328"/>
      <c r="D35" s="328"/>
      <c r="E35" s="328"/>
    </row>
    <row r="36" spans="1:5" ht="13.5" customHeight="1" x14ac:dyDescent="0.2">
      <c r="A36" s="328"/>
      <c r="B36" s="328"/>
      <c r="C36" s="328"/>
      <c r="D36" s="328"/>
      <c r="E36" s="328"/>
    </row>
    <row r="37" spans="1:5" ht="13.5" customHeight="1" x14ac:dyDescent="0.2">
      <c r="A37" s="328"/>
      <c r="B37" s="328"/>
      <c r="C37" s="328"/>
      <c r="D37" s="328"/>
      <c r="E37" s="328"/>
    </row>
    <row r="38" spans="1:5" ht="13.5" customHeight="1" x14ac:dyDescent="0.2">
      <c r="A38" s="328"/>
      <c r="B38" s="328"/>
      <c r="C38" s="328"/>
      <c r="D38" s="328"/>
      <c r="E38" s="328"/>
    </row>
    <row r="39" spans="1:5" ht="13.5" customHeight="1" x14ac:dyDescent="0.2">
      <c r="A39" s="328"/>
      <c r="B39" s="328"/>
      <c r="C39" s="328"/>
      <c r="D39" s="328"/>
      <c r="E39" s="328"/>
    </row>
    <row r="40" spans="1:5" ht="13.5" customHeight="1" x14ac:dyDescent="0.2">
      <c r="A40" s="328"/>
      <c r="B40" s="328"/>
      <c r="C40" s="328"/>
      <c r="D40" s="328"/>
      <c r="E40" s="328"/>
    </row>
    <row r="41" spans="1:5" ht="18.75" customHeight="1" x14ac:dyDescent="0.2">
      <c r="A41" s="328"/>
      <c r="B41" s="328" t="s">
        <v>311</v>
      </c>
      <c r="C41" s="328"/>
      <c r="D41" s="328"/>
      <c r="E41" s="328"/>
    </row>
    <row r="42" spans="1:5" ht="9" customHeight="1" x14ac:dyDescent="0.2">
      <c r="A42" s="327"/>
      <c r="B42" s="370"/>
      <c r="C42" s="371"/>
      <c r="D42" s="372"/>
      <c r="E42" s="327"/>
    </row>
    <row r="43" spans="1:5" ht="13.5" customHeight="1" x14ac:dyDescent="0.2">
      <c r="A43" s="327"/>
      <c r="B43" s="370"/>
      <c r="C43" s="367"/>
      <c r="D43" s="373" t="s">
        <v>308</v>
      </c>
      <c r="E43" s="327"/>
    </row>
    <row r="44" spans="1:5" ht="13.5" customHeight="1" x14ac:dyDescent="0.2">
      <c r="A44" s="327"/>
      <c r="B44" s="370"/>
      <c r="C44" s="378"/>
      <c r="D44" s="590" t="s">
        <v>627</v>
      </c>
      <c r="E44" s="327"/>
    </row>
    <row r="45" spans="1:5" ht="13.5" customHeight="1" x14ac:dyDescent="0.2">
      <c r="A45" s="327"/>
      <c r="B45" s="370"/>
      <c r="C45" s="374"/>
      <c r="D45" s="372"/>
      <c r="E45" s="327"/>
    </row>
    <row r="46" spans="1:5" ht="13.5" customHeight="1" x14ac:dyDescent="0.2">
      <c r="A46" s="327"/>
      <c r="B46" s="370"/>
      <c r="C46" s="368"/>
      <c r="D46" s="373" t="s">
        <v>309</v>
      </c>
      <c r="E46" s="327"/>
    </row>
    <row r="47" spans="1:5" ht="13.5" customHeight="1" x14ac:dyDescent="0.2">
      <c r="A47" s="327"/>
      <c r="B47" s="370"/>
      <c r="C47" s="371"/>
      <c r="D47" s="979" t="s">
        <v>627</v>
      </c>
      <c r="E47" s="327"/>
    </row>
    <row r="48" spans="1:5" ht="13.5" customHeight="1" x14ac:dyDescent="0.2">
      <c r="A48" s="327"/>
      <c r="B48" s="370"/>
      <c r="C48" s="371"/>
      <c r="D48" s="372"/>
      <c r="E48" s="327"/>
    </row>
    <row r="49" spans="1:5" ht="13.5" customHeight="1" x14ac:dyDescent="0.2">
      <c r="A49" s="327"/>
      <c r="B49" s="370"/>
      <c r="C49" s="369"/>
      <c r="D49" s="373" t="s">
        <v>310</v>
      </c>
      <c r="E49" s="327"/>
    </row>
    <row r="50" spans="1:5" ht="13.5" customHeight="1" x14ac:dyDescent="0.2">
      <c r="A50" s="327"/>
      <c r="B50" s="370"/>
      <c r="C50" s="371"/>
      <c r="D50" s="590" t="s">
        <v>469</v>
      </c>
      <c r="E50" s="327"/>
    </row>
    <row r="51" spans="1:5" ht="25.5" customHeight="1" x14ac:dyDescent="0.2">
      <c r="A51" s="327"/>
      <c r="B51" s="375"/>
      <c r="C51" s="376"/>
      <c r="D51" s="377"/>
      <c r="E51" s="327"/>
    </row>
    <row r="52" spans="1:5" x14ac:dyDescent="0.2">
      <c r="A52" s="327"/>
      <c r="B52" s="328"/>
      <c r="C52" s="330"/>
      <c r="D52" s="329"/>
      <c r="E52" s="327"/>
    </row>
    <row r="53" spans="1:5" s="92" customFormat="1" x14ac:dyDescent="0.2">
      <c r="A53" s="327"/>
      <c r="B53" s="328"/>
      <c r="C53" s="330"/>
      <c r="D53" s="329"/>
      <c r="E53" s="327"/>
    </row>
    <row r="54" spans="1:5" ht="94.5" customHeight="1" x14ac:dyDescent="0.2">
      <c r="A54" s="327"/>
      <c r="B54" s="328"/>
      <c r="C54" s="330"/>
      <c r="D54" s="329"/>
      <c r="E54" s="327"/>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8" type="noConversion"/>
  <hyperlinks>
    <hyperlink ref="D44" r:id="rId4" xr:uid="{00000000-0004-0000-1500-000000000000}"/>
    <hyperlink ref="D50" r:id="rId5" xr:uid="{00000000-0004-0000-1500-000001000000}"/>
    <hyperlink ref="D47" r:id="rId6" xr:uid="{00000000-0004-0000-1500-000002000000}"/>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21">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50" t="s">
        <v>299</v>
      </c>
      <c r="C1" s="1451"/>
      <c r="D1" s="1451"/>
      <c r="E1" s="1451"/>
      <c r="F1" s="25"/>
      <c r="G1" s="25"/>
      <c r="H1" s="25"/>
      <c r="I1" s="25"/>
      <c r="J1" s="25"/>
      <c r="K1" s="25"/>
      <c r="L1" s="25"/>
      <c r="M1" s="321"/>
      <c r="N1" s="321"/>
      <c r="O1" s="26"/>
    </row>
    <row r="2" spans="1:15" ht="8.25" customHeight="1" x14ac:dyDescent="0.2">
      <c r="A2" s="24"/>
      <c r="B2" s="326"/>
      <c r="C2" s="322"/>
      <c r="D2" s="322"/>
      <c r="E2" s="322"/>
      <c r="F2" s="322"/>
      <c r="G2" s="322"/>
      <c r="H2" s="323"/>
      <c r="I2" s="323"/>
      <c r="J2" s="323"/>
      <c r="K2" s="323"/>
      <c r="L2" s="323"/>
      <c r="M2" s="323"/>
      <c r="N2" s="324"/>
      <c r="O2" s="28"/>
    </row>
    <row r="3" spans="1:15" s="32" customFormat="1" ht="11.25" customHeight="1" x14ac:dyDescent="0.2">
      <c r="A3" s="29"/>
      <c r="B3" s="30"/>
      <c r="C3" s="1452" t="s">
        <v>54</v>
      </c>
      <c r="D3" s="1452"/>
      <c r="E3" s="1452"/>
      <c r="F3" s="1452"/>
      <c r="G3" s="1452"/>
      <c r="H3" s="1452"/>
      <c r="I3" s="1452"/>
      <c r="J3" s="1452"/>
      <c r="K3" s="1452"/>
      <c r="L3" s="1452"/>
      <c r="M3" s="1452"/>
      <c r="N3" s="325"/>
      <c r="O3" s="31"/>
    </row>
    <row r="4" spans="1:15" s="32" customFormat="1" ht="11.25" x14ac:dyDescent="0.2">
      <c r="A4" s="29"/>
      <c r="B4" s="30"/>
      <c r="C4" s="1452"/>
      <c r="D4" s="1452"/>
      <c r="E4" s="1452"/>
      <c r="F4" s="1452"/>
      <c r="G4" s="1452"/>
      <c r="H4" s="1452"/>
      <c r="I4" s="1452"/>
      <c r="J4" s="1452"/>
      <c r="K4" s="1452"/>
      <c r="L4" s="1452"/>
      <c r="M4" s="1452"/>
      <c r="N4" s="325"/>
      <c r="O4" s="31"/>
    </row>
    <row r="5" spans="1:15" s="32" customFormat="1" ht="3" customHeight="1" x14ac:dyDescent="0.2">
      <c r="A5" s="29"/>
      <c r="B5" s="30"/>
      <c r="C5" s="33"/>
      <c r="D5" s="33"/>
      <c r="E5" s="33"/>
      <c r="F5" s="33"/>
      <c r="G5" s="33"/>
      <c r="H5" s="33"/>
      <c r="I5" s="33"/>
      <c r="J5" s="30"/>
      <c r="K5" s="30"/>
      <c r="L5" s="30"/>
      <c r="M5" s="34"/>
      <c r="N5" s="325"/>
      <c r="O5" s="31"/>
    </row>
    <row r="6" spans="1:15" s="32" customFormat="1" ht="18" customHeight="1" x14ac:dyDescent="0.2">
      <c r="A6" s="29"/>
      <c r="B6" s="30"/>
      <c r="C6" s="35"/>
      <c r="D6" s="1447" t="s">
        <v>417</v>
      </c>
      <c r="E6" s="1447"/>
      <c r="F6" s="1447"/>
      <c r="G6" s="1447"/>
      <c r="H6" s="1447"/>
      <c r="I6" s="1447"/>
      <c r="J6" s="1447"/>
      <c r="K6" s="1447"/>
      <c r="L6" s="1447"/>
      <c r="M6" s="1447"/>
      <c r="N6" s="325"/>
      <c r="O6" s="31"/>
    </row>
    <row r="7" spans="1:15" s="32" customFormat="1" ht="3" customHeight="1" x14ac:dyDescent="0.2">
      <c r="A7" s="29"/>
      <c r="B7" s="30"/>
      <c r="C7" s="33"/>
      <c r="D7" s="33"/>
      <c r="E7" s="33"/>
      <c r="F7" s="33"/>
      <c r="G7" s="33"/>
      <c r="H7" s="33"/>
      <c r="I7" s="33"/>
      <c r="J7" s="30"/>
      <c r="K7" s="30"/>
      <c r="L7" s="30"/>
      <c r="M7" s="34"/>
      <c r="N7" s="325"/>
      <c r="O7" s="31"/>
    </row>
    <row r="8" spans="1:15" s="32" customFormat="1" ht="92.25" customHeight="1" x14ac:dyDescent="0.2">
      <c r="A8" s="29"/>
      <c r="B8" s="30"/>
      <c r="C8" s="33"/>
      <c r="D8" s="1448" t="s">
        <v>418</v>
      </c>
      <c r="E8" s="1447"/>
      <c r="F8" s="1447"/>
      <c r="G8" s="1447"/>
      <c r="H8" s="1447"/>
      <c r="I8" s="1447"/>
      <c r="J8" s="1447"/>
      <c r="K8" s="1447"/>
      <c r="L8" s="1447"/>
      <c r="M8" s="1447"/>
      <c r="N8" s="325"/>
      <c r="O8" s="31"/>
    </row>
    <row r="9" spans="1:15" s="32" customFormat="1" ht="3" customHeight="1" x14ac:dyDescent="0.2">
      <c r="A9" s="29"/>
      <c r="B9" s="30"/>
      <c r="C9" s="33"/>
      <c r="D9" s="33"/>
      <c r="E9" s="33"/>
      <c r="F9" s="33"/>
      <c r="G9" s="33"/>
      <c r="H9" s="33"/>
      <c r="I9" s="33"/>
      <c r="J9" s="30"/>
      <c r="K9" s="30"/>
      <c r="L9" s="30"/>
      <c r="M9" s="34"/>
      <c r="N9" s="325"/>
      <c r="O9" s="31"/>
    </row>
    <row r="10" spans="1:15" s="32" customFormat="1" ht="67.5" customHeight="1" x14ac:dyDescent="0.2">
      <c r="A10" s="29"/>
      <c r="B10" s="30"/>
      <c r="C10" s="33"/>
      <c r="D10" s="1453" t="s">
        <v>419</v>
      </c>
      <c r="E10" s="1453"/>
      <c r="F10" s="1453"/>
      <c r="G10" s="1453"/>
      <c r="H10" s="1453"/>
      <c r="I10" s="1453"/>
      <c r="J10" s="1453"/>
      <c r="K10" s="1453"/>
      <c r="L10" s="1453"/>
      <c r="M10" s="1453"/>
      <c r="N10" s="325"/>
      <c r="O10" s="31"/>
    </row>
    <row r="11" spans="1:15" s="32" customFormat="1" ht="3" customHeight="1" x14ac:dyDescent="0.2">
      <c r="A11" s="29"/>
      <c r="B11" s="30"/>
      <c r="C11" s="33"/>
      <c r="D11" s="208"/>
      <c r="E11" s="208"/>
      <c r="F11" s="208"/>
      <c r="G11" s="208"/>
      <c r="H11" s="208"/>
      <c r="I11" s="208"/>
      <c r="J11" s="208"/>
      <c r="K11" s="208"/>
      <c r="L11" s="208"/>
      <c r="M11" s="208"/>
      <c r="N11" s="325"/>
      <c r="O11" s="31"/>
    </row>
    <row r="12" spans="1:15" s="32" customFormat="1" ht="53.25" customHeight="1" x14ac:dyDescent="0.2">
      <c r="A12" s="29"/>
      <c r="B12" s="30"/>
      <c r="C12" s="33"/>
      <c r="D12" s="1447" t="s">
        <v>420</v>
      </c>
      <c r="E12" s="1447"/>
      <c r="F12" s="1447"/>
      <c r="G12" s="1447"/>
      <c r="H12" s="1447"/>
      <c r="I12" s="1447"/>
      <c r="J12" s="1447"/>
      <c r="K12" s="1447"/>
      <c r="L12" s="1447"/>
      <c r="M12" s="1447"/>
      <c r="N12" s="325"/>
      <c r="O12" s="31"/>
    </row>
    <row r="13" spans="1:15" s="32" customFormat="1" ht="3" customHeight="1" x14ac:dyDescent="0.2">
      <c r="A13" s="29"/>
      <c r="B13" s="30"/>
      <c r="C13" s="33"/>
      <c r="D13" s="208"/>
      <c r="E13" s="208"/>
      <c r="F13" s="208"/>
      <c r="G13" s="208"/>
      <c r="H13" s="208"/>
      <c r="I13" s="208"/>
      <c r="J13" s="208"/>
      <c r="K13" s="208"/>
      <c r="L13" s="208"/>
      <c r="M13" s="208"/>
      <c r="N13" s="325"/>
      <c r="O13" s="31"/>
    </row>
    <row r="14" spans="1:15" s="32" customFormat="1" ht="23.25" customHeight="1" x14ac:dyDescent="0.2">
      <c r="A14" s="29"/>
      <c r="B14" s="30"/>
      <c r="C14" s="33"/>
      <c r="D14" s="1447" t="s">
        <v>421</v>
      </c>
      <c r="E14" s="1447"/>
      <c r="F14" s="1447"/>
      <c r="G14" s="1447"/>
      <c r="H14" s="1447"/>
      <c r="I14" s="1447"/>
      <c r="J14" s="1447"/>
      <c r="K14" s="1447"/>
      <c r="L14" s="1447"/>
      <c r="M14" s="1447"/>
      <c r="N14" s="325"/>
      <c r="O14" s="31"/>
    </row>
    <row r="15" spans="1:15" s="32" customFormat="1" ht="3" customHeight="1" x14ac:dyDescent="0.2">
      <c r="A15" s="29"/>
      <c r="B15" s="30"/>
      <c r="C15" s="33"/>
      <c r="D15" s="208"/>
      <c r="E15" s="208"/>
      <c r="F15" s="208"/>
      <c r="G15" s="208"/>
      <c r="H15" s="208"/>
      <c r="I15" s="208"/>
      <c r="J15" s="208"/>
      <c r="K15" s="208"/>
      <c r="L15" s="208"/>
      <c r="M15" s="208"/>
      <c r="N15" s="325"/>
      <c r="O15" s="31"/>
    </row>
    <row r="16" spans="1:15" s="32" customFormat="1" ht="23.25" customHeight="1" x14ac:dyDescent="0.2">
      <c r="A16" s="29"/>
      <c r="B16" s="30"/>
      <c r="C16" s="33"/>
      <c r="D16" s="1447" t="s">
        <v>422</v>
      </c>
      <c r="E16" s="1447"/>
      <c r="F16" s="1447"/>
      <c r="G16" s="1447"/>
      <c r="H16" s="1447"/>
      <c r="I16" s="1447"/>
      <c r="J16" s="1447"/>
      <c r="K16" s="1447"/>
      <c r="L16" s="1447"/>
      <c r="M16" s="1447"/>
      <c r="N16" s="325"/>
      <c r="O16" s="31"/>
    </row>
    <row r="17" spans="1:19" s="32" customFormat="1" ht="3" customHeight="1" x14ac:dyDescent="0.2">
      <c r="A17" s="29"/>
      <c r="B17" s="30"/>
      <c r="C17" s="33"/>
      <c r="D17" s="208"/>
      <c r="E17" s="208"/>
      <c r="F17" s="208"/>
      <c r="G17" s="208"/>
      <c r="H17" s="208"/>
      <c r="I17" s="208"/>
      <c r="J17" s="208"/>
      <c r="K17" s="208"/>
      <c r="L17" s="208"/>
      <c r="M17" s="208"/>
      <c r="N17" s="325"/>
      <c r="O17" s="31"/>
    </row>
    <row r="18" spans="1:19" s="32" customFormat="1" ht="23.25" customHeight="1" x14ac:dyDescent="0.2">
      <c r="A18" s="29"/>
      <c r="B18" s="30"/>
      <c r="C18" s="33"/>
      <c r="D18" s="1448" t="s">
        <v>423</v>
      </c>
      <c r="E18" s="1447"/>
      <c r="F18" s="1447"/>
      <c r="G18" s="1447"/>
      <c r="H18" s="1447"/>
      <c r="I18" s="1447"/>
      <c r="J18" s="1447"/>
      <c r="K18" s="1447"/>
      <c r="L18" s="1447"/>
      <c r="M18" s="1447"/>
      <c r="N18" s="325"/>
      <c r="O18" s="31"/>
    </row>
    <row r="19" spans="1:19" s="32" customFormat="1" ht="3" customHeight="1" x14ac:dyDescent="0.2">
      <c r="A19" s="29"/>
      <c r="B19" s="30"/>
      <c r="C19" s="33"/>
      <c r="D19" s="208"/>
      <c r="E19" s="208"/>
      <c r="F19" s="208"/>
      <c r="G19" s="208"/>
      <c r="H19" s="208"/>
      <c r="I19" s="208"/>
      <c r="J19" s="208"/>
      <c r="K19" s="208"/>
      <c r="L19" s="208"/>
      <c r="M19" s="208"/>
      <c r="N19" s="325"/>
      <c r="O19" s="31"/>
    </row>
    <row r="20" spans="1:19" s="32" customFormat="1" ht="14.25" customHeight="1" x14ac:dyDescent="0.2">
      <c r="A20" s="29"/>
      <c r="B20" s="30"/>
      <c r="C20" s="33"/>
      <c r="D20" s="1447" t="s">
        <v>424</v>
      </c>
      <c r="E20" s="1447"/>
      <c r="F20" s="1447"/>
      <c r="G20" s="1447"/>
      <c r="H20" s="1447"/>
      <c r="I20" s="1447"/>
      <c r="J20" s="1447"/>
      <c r="K20" s="1447"/>
      <c r="L20" s="1447"/>
      <c r="M20" s="1447"/>
      <c r="N20" s="325"/>
      <c r="O20" s="31"/>
    </row>
    <row r="21" spans="1:19" s="32" customFormat="1" ht="3" customHeight="1" x14ac:dyDescent="0.2">
      <c r="A21" s="29"/>
      <c r="B21" s="30"/>
      <c r="C21" s="33"/>
      <c r="D21" s="208"/>
      <c r="E21" s="208"/>
      <c r="F21" s="208"/>
      <c r="G21" s="208"/>
      <c r="H21" s="208"/>
      <c r="I21" s="208"/>
      <c r="J21" s="208"/>
      <c r="K21" s="208"/>
      <c r="L21" s="208"/>
      <c r="M21" s="208"/>
      <c r="N21" s="325"/>
      <c r="O21" s="31"/>
    </row>
    <row r="22" spans="1:19" s="32" customFormat="1" ht="32.25" customHeight="1" x14ac:dyDescent="0.2">
      <c r="A22" s="29"/>
      <c r="B22" s="30"/>
      <c r="C22" s="33"/>
      <c r="D22" s="1447" t="s">
        <v>425</v>
      </c>
      <c r="E22" s="1447"/>
      <c r="F22" s="1447"/>
      <c r="G22" s="1447"/>
      <c r="H22" s="1447"/>
      <c r="I22" s="1447"/>
      <c r="J22" s="1447"/>
      <c r="K22" s="1447"/>
      <c r="L22" s="1447"/>
      <c r="M22" s="1447"/>
      <c r="N22" s="325"/>
      <c r="O22" s="31"/>
    </row>
    <row r="23" spans="1:19" s="32" customFormat="1" ht="3" customHeight="1" x14ac:dyDescent="0.2">
      <c r="A23" s="29"/>
      <c r="B23" s="30"/>
      <c r="C23" s="33"/>
      <c r="D23" s="208"/>
      <c r="E23" s="208"/>
      <c r="F23" s="208"/>
      <c r="G23" s="208"/>
      <c r="H23" s="208"/>
      <c r="I23" s="208"/>
      <c r="J23" s="208"/>
      <c r="K23" s="208"/>
      <c r="L23" s="208"/>
      <c r="M23" s="208"/>
      <c r="N23" s="325"/>
      <c r="O23" s="31"/>
    </row>
    <row r="24" spans="1:19" s="32" customFormat="1" ht="81.75" customHeight="1" x14ac:dyDescent="0.2">
      <c r="A24" s="29"/>
      <c r="B24" s="30"/>
      <c r="C24" s="33"/>
      <c r="D24" s="1447" t="s">
        <v>286</v>
      </c>
      <c r="E24" s="1447"/>
      <c r="F24" s="1447"/>
      <c r="G24" s="1447"/>
      <c r="H24" s="1447"/>
      <c r="I24" s="1447"/>
      <c r="J24" s="1447"/>
      <c r="K24" s="1447"/>
      <c r="L24" s="1447"/>
      <c r="M24" s="1447"/>
      <c r="N24" s="325"/>
      <c r="O24" s="31"/>
    </row>
    <row r="25" spans="1:19" s="32" customFormat="1" ht="3" customHeight="1" x14ac:dyDescent="0.2">
      <c r="A25" s="29"/>
      <c r="B25" s="30"/>
      <c r="C25" s="33"/>
      <c r="D25" s="208"/>
      <c r="E25" s="208"/>
      <c r="F25" s="208"/>
      <c r="G25" s="208"/>
      <c r="H25" s="208"/>
      <c r="I25" s="208"/>
      <c r="J25" s="208"/>
      <c r="K25" s="208"/>
      <c r="L25" s="208"/>
      <c r="M25" s="208"/>
      <c r="N25" s="325"/>
      <c r="O25" s="31"/>
    </row>
    <row r="26" spans="1:19" s="32" customFormat="1" ht="105.75" customHeight="1" x14ac:dyDescent="0.2">
      <c r="A26" s="29"/>
      <c r="B26" s="30"/>
      <c r="C26" s="33"/>
      <c r="D26" s="1444" t="s">
        <v>395</v>
      </c>
      <c r="E26" s="1444"/>
      <c r="F26" s="1444"/>
      <c r="G26" s="1444"/>
      <c r="H26" s="1444"/>
      <c r="I26" s="1444"/>
      <c r="J26" s="1444"/>
      <c r="K26" s="1444"/>
      <c r="L26" s="1444"/>
      <c r="M26" s="1444"/>
      <c r="N26" s="325"/>
      <c r="O26" s="31"/>
    </row>
    <row r="27" spans="1:19" s="32" customFormat="1" ht="3" customHeight="1" x14ac:dyDescent="0.2">
      <c r="A27" s="29"/>
      <c r="B27" s="30"/>
      <c r="C27" s="33"/>
      <c r="D27" s="44"/>
      <c r="E27" s="44"/>
      <c r="F27" s="44"/>
      <c r="G27" s="44"/>
      <c r="H27" s="44"/>
      <c r="I27" s="44"/>
      <c r="J27" s="45"/>
      <c r="K27" s="45"/>
      <c r="L27" s="45"/>
      <c r="M27" s="46"/>
      <c r="N27" s="325"/>
      <c r="O27" s="31"/>
    </row>
    <row r="28" spans="1:19" s="32" customFormat="1" ht="57" customHeight="1" x14ac:dyDescent="0.2">
      <c r="A28" s="29"/>
      <c r="B28" s="30"/>
      <c r="C28" s="35"/>
      <c r="D28" s="1447" t="s">
        <v>53</v>
      </c>
      <c r="E28" s="1449"/>
      <c r="F28" s="1449"/>
      <c r="G28" s="1449"/>
      <c r="H28" s="1449"/>
      <c r="I28" s="1449"/>
      <c r="J28" s="1449"/>
      <c r="K28" s="1449"/>
      <c r="L28" s="1449"/>
      <c r="M28" s="1449"/>
      <c r="N28" s="325"/>
      <c r="O28" s="31"/>
      <c r="S28" s="32" t="s">
        <v>34</v>
      </c>
    </row>
    <row r="29" spans="1:19" s="32" customFormat="1" ht="3" customHeight="1" x14ac:dyDescent="0.2">
      <c r="A29" s="29"/>
      <c r="B29" s="30"/>
      <c r="C29" s="35"/>
      <c r="D29" s="209"/>
      <c r="E29" s="209"/>
      <c r="F29" s="209"/>
      <c r="G29" s="209"/>
      <c r="H29" s="209"/>
      <c r="I29" s="209"/>
      <c r="J29" s="209"/>
      <c r="K29" s="209"/>
      <c r="L29" s="209"/>
      <c r="M29" s="209"/>
      <c r="N29" s="325"/>
      <c r="O29" s="31"/>
    </row>
    <row r="30" spans="1:19" s="32" customFormat="1" ht="34.5" customHeight="1" x14ac:dyDescent="0.2">
      <c r="A30" s="29"/>
      <c r="B30" s="30"/>
      <c r="C30" s="35"/>
      <c r="D30" s="1447" t="s">
        <v>52</v>
      </c>
      <c r="E30" s="1449"/>
      <c r="F30" s="1449"/>
      <c r="G30" s="1449"/>
      <c r="H30" s="1449"/>
      <c r="I30" s="1449"/>
      <c r="J30" s="1449"/>
      <c r="K30" s="1449"/>
      <c r="L30" s="1449"/>
      <c r="M30" s="1449"/>
      <c r="N30" s="325"/>
      <c r="O30" s="31"/>
    </row>
    <row r="31" spans="1:19" s="32" customFormat="1" ht="30.75" customHeight="1" x14ac:dyDescent="0.2">
      <c r="A31" s="29"/>
      <c r="B31" s="30"/>
      <c r="C31" s="37"/>
      <c r="D31" s="72"/>
      <c r="E31" s="72"/>
      <c r="F31" s="72"/>
      <c r="G31" s="72"/>
      <c r="H31" s="72"/>
      <c r="I31" s="72"/>
      <c r="J31" s="72"/>
      <c r="K31" s="72"/>
      <c r="L31" s="72"/>
      <c r="M31" s="72"/>
      <c r="N31" s="325"/>
      <c r="O31" s="31"/>
    </row>
    <row r="32" spans="1:19" s="32" customFormat="1" ht="13.5" customHeight="1" x14ac:dyDescent="0.2">
      <c r="A32" s="29"/>
      <c r="B32" s="30"/>
      <c r="C32" s="37"/>
      <c r="D32" s="313"/>
      <c r="E32" s="313"/>
      <c r="F32" s="313"/>
      <c r="G32" s="314"/>
      <c r="H32" s="315" t="s">
        <v>17</v>
      </c>
      <c r="I32" s="312"/>
      <c r="J32" s="40"/>
      <c r="K32" s="314"/>
      <c r="L32" s="315" t="s">
        <v>24</v>
      </c>
      <c r="M32" s="312"/>
      <c r="N32" s="325"/>
      <c r="O32" s="31"/>
    </row>
    <row r="33" spans="1:16" s="32" customFormat="1" ht="6" customHeight="1" x14ac:dyDescent="0.2">
      <c r="A33" s="29"/>
      <c r="B33" s="30"/>
      <c r="C33" s="37"/>
      <c r="D33" s="316"/>
      <c r="E33" s="38"/>
      <c r="F33" s="38"/>
      <c r="G33" s="40"/>
      <c r="H33" s="39"/>
      <c r="I33" s="40"/>
      <c r="J33" s="40"/>
      <c r="K33" s="318"/>
      <c r="L33" s="319"/>
      <c r="M33" s="40"/>
      <c r="N33" s="325"/>
      <c r="O33" s="31"/>
    </row>
    <row r="34" spans="1:16" s="32" customFormat="1" ht="11.25" x14ac:dyDescent="0.2">
      <c r="A34" s="29"/>
      <c r="B34" s="30"/>
      <c r="C34" s="36"/>
      <c r="D34" s="317" t="s">
        <v>44</v>
      </c>
      <c r="E34" s="38" t="s">
        <v>36</v>
      </c>
      <c r="F34" s="38"/>
      <c r="G34" s="38"/>
      <c r="H34" s="39"/>
      <c r="I34" s="38"/>
      <c r="J34" s="40"/>
      <c r="K34" s="320"/>
      <c r="L34" s="40"/>
      <c r="M34" s="40"/>
      <c r="N34" s="325"/>
      <c r="O34" s="31"/>
    </row>
    <row r="35" spans="1:16" s="32" customFormat="1" ht="11.25" customHeight="1" x14ac:dyDescent="0.2">
      <c r="A35" s="29"/>
      <c r="B35" s="30"/>
      <c r="C35" s="37"/>
      <c r="D35" s="317" t="s">
        <v>3</v>
      </c>
      <c r="E35" s="38" t="s">
        <v>37</v>
      </c>
      <c r="F35" s="38"/>
      <c r="G35" s="40"/>
      <c r="H35" s="39"/>
      <c r="I35" s="40"/>
      <c r="J35" s="40"/>
      <c r="K35" s="320"/>
      <c r="L35" s="981">
        <f>+capa!D57</f>
        <v>43098</v>
      </c>
      <c r="M35" s="1034"/>
      <c r="N35" s="325"/>
      <c r="O35" s="31"/>
    </row>
    <row r="36" spans="1:16" s="32" customFormat="1" ht="11.25" x14ac:dyDescent="0.2">
      <c r="A36" s="29"/>
      <c r="B36" s="30"/>
      <c r="C36" s="37"/>
      <c r="D36" s="317" t="s">
        <v>40</v>
      </c>
      <c r="E36" s="38" t="s">
        <v>39</v>
      </c>
      <c r="F36" s="38"/>
      <c r="G36" s="40"/>
      <c r="H36" s="39"/>
      <c r="I36" s="40"/>
      <c r="J36" s="40"/>
      <c r="K36" s="935"/>
      <c r="L36" s="936"/>
      <c r="M36" s="936"/>
      <c r="N36" s="325"/>
      <c r="O36" s="31"/>
    </row>
    <row r="37" spans="1:16" s="32" customFormat="1" ht="12.75" customHeight="1" x14ac:dyDescent="0.2">
      <c r="A37" s="29"/>
      <c r="B37" s="30"/>
      <c r="C37" s="36"/>
      <c r="D37" s="317" t="s">
        <v>41</v>
      </c>
      <c r="E37" s="38" t="s">
        <v>20</v>
      </c>
      <c r="F37" s="38"/>
      <c r="G37" s="38"/>
      <c r="H37" s="39"/>
      <c r="I37" s="38"/>
      <c r="J37" s="40"/>
      <c r="K37" s="1445"/>
      <c r="L37" s="1446"/>
      <c r="M37" s="1446"/>
      <c r="N37" s="325"/>
      <c r="O37" s="31"/>
    </row>
    <row r="38" spans="1:16" s="32" customFormat="1" ht="11.25" x14ac:dyDescent="0.2">
      <c r="A38" s="29"/>
      <c r="B38" s="30"/>
      <c r="C38" s="36"/>
      <c r="D38" s="317" t="s">
        <v>15</v>
      </c>
      <c r="E38" s="38" t="s">
        <v>5</v>
      </c>
      <c r="F38" s="38"/>
      <c r="G38" s="38"/>
      <c r="H38" s="39"/>
      <c r="I38" s="38"/>
      <c r="J38" s="40"/>
      <c r="K38" s="1445"/>
      <c r="L38" s="1446"/>
      <c r="M38" s="1446"/>
      <c r="N38" s="325"/>
      <c r="O38" s="31"/>
    </row>
    <row r="39" spans="1:16" s="32" customFormat="1" ht="8.25" customHeight="1" x14ac:dyDescent="0.2">
      <c r="A39" s="29"/>
      <c r="B39" s="30"/>
      <c r="C39" s="30"/>
      <c r="D39" s="30"/>
      <c r="E39" s="30"/>
      <c r="F39" s="30"/>
      <c r="G39" s="30"/>
      <c r="H39" s="30"/>
      <c r="I39" s="30"/>
      <c r="J39" s="30"/>
      <c r="K39" s="25"/>
      <c r="L39" s="30"/>
      <c r="M39" s="30"/>
      <c r="N39" s="325"/>
      <c r="O39" s="31"/>
    </row>
    <row r="40" spans="1:16" ht="13.5" customHeight="1" x14ac:dyDescent="0.2">
      <c r="A40" s="24"/>
      <c r="B40" s="28"/>
      <c r="C40" s="26"/>
      <c r="D40" s="26"/>
      <c r="E40" s="20"/>
      <c r="F40" s="25"/>
      <c r="G40" s="25"/>
      <c r="H40" s="25"/>
      <c r="I40" s="25"/>
      <c r="J40" s="25"/>
      <c r="L40" s="1442">
        <v>43070</v>
      </c>
      <c r="M40" s="1443"/>
      <c r="N40" s="361">
        <v>3</v>
      </c>
      <c r="O40" s="168"/>
      <c r="P40" s="168"/>
    </row>
    <row r="48" spans="1:16" x14ac:dyDescent="0.2">
      <c r="C48" s="781"/>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s>
  <phoneticPr fontId="8"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P58"/>
  <sheetViews>
    <sheetView showRuler="0" zoomScaleNormal="100" workbookViewId="0"/>
  </sheetViews>
  <sheetFormatPr defaultRowHeight="12.75" x14ac:dyDescent="0.2"/>
  <cols>
    <col min="1" max="1" width="1" style="1150" customWidth="1"/>
    <col min="2" max="2" width="2.5703125" style="1150" customWidth="1"/>
    <col min="3" max="3" width="1" style="1150" customWidth="1"/>
    <col min="4" max="4" width="21.85546875" style="1150" customWidth="1"/>
    <col min="5" max="5" width="9.28515625" style="1150" customWidth="1"/>
    <col min="6" max="6" width="5.42578125" style="1150" customWidth="1"/>
    <col min="7" max="7" width="9.28515625" style="1150" customWidth="1"/>
    <col min="8" max="8" width="5.42578125" style="1150" customWidth="1"/>
    <col min="9" max="9" width="9.28515625" style="1150" customWidth="1"/>
    <col min="10" max="10" width="5.42578125" style="1150" customWidth="1"/>
    <col min="11" max="11" width="9.28515625" style="1150" customWidth="1"/>
    <col min="12" max="12" width="5.42578125" style="1150" customWidth="1"/>
    <col min="13" max="13" width="9.28515625" style="1150" customWidth="1"/>
    <col min="14" max="14" width="5.42578125" style="1150" customWidth="1"/>
    <col min="15" max="15" width="2.5703125" style="1150" customWidth="1"/>
    <col min="16" max="16" width="1" style="1150" customWidth="1"/>
    <col min="17" max="16384" width="9.140625" style="1150"/>
  </cols>
  <sheetData>
    <row r="1" spans="1:16" ht="13.5" customHeight="1" x14ac:dyDescent="0.2">
      <c r="A1" s="1145"/>
      <c r="B1" s="1146"/>
      <c r="C1" s="1146"/>
      <c r="D1" s="1147"/>
      <c r="E1" s="1146"/>
      <c r="F1" s="1146"/>
      <c r="G1" s="1146"/>
      <c r="H1" s="1146"/>
      <c r="I1" s="1468" t="s">
        <v>378</v>
      </c>
      <c r="J1" s="1468"/>
      <c r="K1" s="1468"/>
      <c r="L1" s="1468"/>
      <c r="M1" s="1468"/>
      <c r="N1" s="1468"/>
      <c r="O1" s="1148"/>
      <c r="P1" s="1149"/>
    </row>
    <row r="2" spans="1:16" ht="6" customHeight="1" x14ac:dyDescent="0.2">
      <c r="A2" s="1151"/>
      <c r="B2" s="1152"/>
      <c r="C2" s="1153"/>
      <c r="D2" s="1153"/>
      <c r="E2" s="1153"/>
      <c r="F2" s="1153"/>
      <c r="G2" s="1153"/>
      <c r="H2" s="1153"/>
      <c r="I2" s="1153"/>
      <c r="J2" s="1153"/>
      <c r="K2" s="1153"/>
      <c r="L2" s="1153"/>
      <c r="M2" s="1153"/>
      <c r="N2" s="1153"/>
      <c r="O2" s="1145"/>
      <c r="P2" s="1149"/>
    </row>
    <row r="3" spans="1:16" ht="13.5" customHeight="1" thickBot="1" x14ac:dyDescent="0.25">
      <c r="A3" s="1151"/>
      <c r="B3" s="1154"/>
      <c r="C3" s="1155"/>
      <c r="D3" s="1145"/>
      <c r="E3" s="1145"/>
      <c r="F3" s="1145"/>
      <c r="G3" s="1156"/>
      <c r="H3" s="1145"/>
      <c r="I3" s="1145"/>
      <c r="J3" s="1145"/>
      <c r="K3" s="1145"/>
      <c r="L3" s="1145"/>
      <c r="M3" s="1462" t="s">
        <v>73</v>
      </c>
      <c r="N3" s="1462"/>
      <c r="O3" s="1145"/>
      <c r="P3" s="1149"/>
    </row>
    <row r="4" spans="1:16" s="1163" customFormat="1" ht="13.5" customHeight="1" thickBot="1" x14ac:dyDescent="0.25">
      <c r="A4" s="1157"/>
      <c r="B4" s="1158"/>
      <c r="C4" s="1159" t="s">
        <v>176</v>
      </c>
      <c r="D4" s="1160"/>
      <c r="E4" s="1160"/>
      <c r="F4" s="1160"/>
      <c r="G4" s="1160"/>
      <c r="H4" s="1160"/>
      <c r="I4" s="1160"/>
      <c r="J4" s="1160"/>
      <c r="K4" s="1160"/>
      <c r="L4" s="1160"/>
      <c r="M4" s="1160"/>
      <c r="N4" s="1161"/>
      <c r="O4" s="1145"/>
      <c r="P4" s="1162"/>
    </row>
    <row r="5" spans="1:16" ht="3.75" customHeight="1" x14ac:dyDescent="0.2">
      <c r="A5" s="1151"/>
      <c r="B5" s="1164"/>
      <c r="C5" s="1469" t="s">
        <v>154</v>
      </c>
      <c r="D5" s="1470"/>
      <c r="E5" s="1165"/>
      <c r="F5" s="1165"/>
      <c r="G5" s="1165"/>
      <c r="H5" s="1165"/>
      <c r="I5" s="1165"/>
      <c r="J5" s="1165"/>
      <c r="K5" s="1155"/>
      <c r="L5" s="1165"/>
      <c r="M5" s="1165"/>
      <c r="N5" s="1165"/>
      <c r="O5" s="1145"/>
      <c r="P5" s="1149"/>
    </row>
    <row r="6" spans="1:16" ht="13.5" customHeight="1" x14ac:dyDescent="0.2">
      <c r="A6" s="1151"/>
      <c r="B6" s="1164"/>
      <c r="C6" s="1470"/>
      <c r="D6" s="1470"/>
      <c r="E6" s="1166" t="s">
        <v>34</v>
      </c>
      <c r="F6" s="1167" t="s">
        <v>664</v>
      </c>
      <c r="G6" s="1166" t="s">
        <v>34</v>
      </c>
      <c r="H6" s="1167" t="s">
        <v>34</v>
      </c>
      <c r="I6" s="1168"/>
      <c r="J6" s="1167" t="s">
        <v>34</v>
      </c>
      <c r="K6" s="1169" t="s">
        <v>665</v>
      </c>
      <c r="L6" s="1170" t="s">
        <v>34</v>
      </c>
      <c r="M6" s="1170" t="s">
        <v>34</v>
      </c>
      <c r="N6" s="1171"/>
      <c r="O6" s="1145"/>
      <c r="P6" s="1149"/>
    </row>
    <row r="7" spans="1:16" x14ac:dyDescent="0.2">
      <c r="A7" s="1151"/>
      <c r="B7" s="1164"/>
      <c r="C7" s="1172"/>
      <c r="D7" s="1172"/>
      <c r="E7" s="1458" t="s">
        <v>666</v>
      </c>
      <c r="F7" s="1458"/>
      <c r="G7" s="1458" t="s">
        <v>667</v>
      </c>
      <c r="H7" s="1458"/>
      <c r="I7" s="1458" t="s">
        <v>668</v>
      </c>
      <c r="J7" s="1458"/>
      <c r="K7" s="1458" t="s">
        <v>669</v>
      </c>
      <c r="L7" s="1458"/>
      <c r="M7" s="1458" t="s">
        <v>666</v>
      </c>
      <c r="N7" s="1458"/>
      <c r="O7" s="1145"/>
      <c r="P7" s="1149"/>
    </row>
    <row r="8" spans="1:16" s="1176" customFormat="1" ht="19.5" customHeight="1" x14ac:dyDescent="0.2">
      <c r="A8" s="1173"/>
      <c r="B8" s="1174"/>
      <c r="C8" s="1454" t="s">
        <v>2</v>
      </c>
      <c r="D8" s="1454"/>
      <c r="E8" s="1466">
        <v>10302.200000000001</v>
      </c>
      <c r="F8" s="1466"/>
      <c r="G8" s="1466">
        <v>10294.200000000001</v>
      </c>
      <c r="H8" s="1466"/>
      <c r="I8" s="1466">
        <v>10294.1</v>
      </c>
      <c r="J8" s="1466"/>
      <c r="K8" s="1466">
        <v>10286.4</v>
      </c>
      <c r="L8" s="1466"/>
      <c r="M8" s="1467">
        <v>10281.6</v>
      </c>
      <c r="N8" s="1467"/>
      <c r="O8" s="1145"/>
      <c r="P8" s="1175"/>
    </row>
    <row r="9" spans="1:16" ht="14.25" customHeight="1" x14ac:dyDescent="0.2">
      <c r="A9" s="1151"/>
      <c r="B9" s="1154"/>
      <c r="C9" s="757" t="s">
        <v>72</v>
      </c>
      <c r="D9" s="1177"/>
      <c r="E9" s="1460">
        <v>4876.3999999999996</v>
      </c>
      <c r="F9" s="1460"/>
      <c r="G9" s="1460">
        <v>4870.3999999999996</v>
      </c>
      <c r="H9" s="1460"/>
      <c r="I9" s="1460">
        <v>4870.5</v>
      </c>
      <c r="J9" s="1460"/>
      <c r="K9" s="1460">
        <v>4865.5</v>
      </c>
      <c r="L9" s="1460"/>
      <c r="M9" s="1463">
        <v>4862.2</v>
      </c>
      <c r="N9" s="1463"/>
      <c r="O9" s="1178"/>
      <c r="P9" s="1149"/>
    </row>
    <row r="10" spans="1:16" ht="14.25" customHeight="1" x14ac:dyDescent="0.2">
      <c r="A10" s="1151"/>
      <c r="B10" s="1154"/>
      <c r="C10" s="757" t="s">
        <v>71</v>
      </c>
      <c r="D10" s="1177"/>
      <c r="E10" s="1460">
        <v>5425.8</v>
      </c>
      <c r="F10" s="1460"/>
      <c r="G10" s="1460">
        <v>5423.8</v>
      </c>
      <c r="H10" s="1460"/>
      <c r="I10" s="1460">
        <v>5423.6</v>
      </c>
      <c r="J10" s="1460"/>
      <c r="K10" s="1460">
        <v>5420.9</v>
      </c>
      <c r="L10" s="1460"/>
      <c r="M10" s="1463">
        <v>5419.4</v>
      </c>
      <c r="N10" s="1463"/>
      <c r="O10" s="1178"/>
      <c r="P10" s="1149"/>
    </row>
    <row r="11" spans="1:16" ht="18.75" customHeight="1" x14ac:dyDescent="0.2">
      <c r="A11" s="1151"/>
      <c r="B11" s="1154"/>
      <c r="C11" s="757" t="s">
        <v>175</v>
      </c>
      <c r="D11" s="1179"/>
      <c r="E11" s="1460">
        <v>1444.5</v>
      </c>
      <c r="F11" s="1460"/>
      <c r="G11" s="1460">
        <v>1440</v>
      </c>
      <c r="H11" s="1460"/>
      <c r="I11" s="1460">
        <v>1438.8</v>
      </c>
      <c r="J11" s="1460"/>
      <c r="K11" s="1460">
        <v>1433.5</v>
      </c>
      <c r="L11" s="1460"/>
      <c r="M11" s="1463">
        <v>1429.1</v>
      </c>
      <c r="N11" s="1463"/>
      <c r="O11" s="1178"/>
      <c r="P11" s="1149"/>
    </row>
    <row r="12" spans="1:16" ht="14.25" customHeight="1" x14ac:dyDescent="0.2">
      <c r="A12" s="1151"/>
      <c r="B12" s="1154"/>
      <c r="C12" s="757" t="s">
        <v>155</v>
      </c>
      <c r="D12" s="1177"/>
      <c r="E12" s="1460">
        <v>1097.0999999999999</v>
      </c>
      <c r="F12" s="1460"/>
      <c r="G12" s="1460">
        <v>1094.4000000000001</v>
      </c>
      <c r="H12" s="1460"/>
      <c r="I12" s="1460">
        <v>1094.5</v>
      </c>
      <c r="J12" s="1460"/>
      <c r="K12" s="1460">
        <v>1093.3</v>
      </c>
      <c r="L12" s="1460"/>
      <c r="M12" s="1463">
        <v>1091.8</v>
      </c>
      <c r="N12" s="1463"/>
      <c r="O12" s="1178"/>
      <c r="P12" s="1149"/>
    </row>
    <row r="13" spans="1:16" ht="14.25" customHeight="1" x14ac:dyDescent="0.2">
      <c r="A13" s="1151"/>
      <c r="B13" s="1154"/>
      <c r="C13" s="757" t="s">
        <v>156</v>
      </c>
      <c r="D13" s="1177"/>
      <c r="E13" s="1460">
        <v>2723.6</v>
      </c>
      <c r="F13" s="1460"/>
      <c r="G13" s="1460">
        <v>2708.2</v>
      </c>
      <c r="H13" s="1460"/>
      <c r="I13" s="1460">
        <v>2696.9</v>
      </c>
      <c r="J13" s="1460"/>
      <c r="K13" s="1460">
        <v>2682.3</v>
      </c>
      <c r="L13" s="1460"/>
      <c r="M13" s="1463">
        <v>2667.1</v>
      </c>
      <c r="N13" s="1463"/>
      <c r="O13" s="1178"/>
      <c r="P13" s="1149"/>
    </row>
    <row r="14" spans="1:16" ht="14.25" customHeight="1" x14ac:dyDescent="0.2">
      <c r="A14" s="1151"/>
      <c r="B14" s="1154"/>
      <c r="C14" s="757" t="s">
        <v>157</v>
      </c>
      <c r="D14" s="1177"/>
      <c r="E14" s="1460">
        <v>5037</v>
      </c>
      <c r="F14" s="1460"/>
      <c r="G14" s="1460">
        <v>5051.6000000000004</v>
      </c>
      <c r="H14" s="1460"/>
      <c r="I14" s="1460">
        <v>5063.8</v>
      </c>
      <c r="J14" s="1460"/>
      <c r="K14" s="1460">
        <v>5077.3999999999996</v>
      </c>
      <c r="L14" s="1460"/>
      <c r="M14" s="1463">
        <v>5093.6000000000004</v>
      </c>
      <c r="N14" s="1463"/>
      <c r="O14" s="1178"/>
      <c r="P14" s="1149"/>
    </row>
    <row r="15" spans="1:16" s="1176" customFormat="1" ht="19.5" customHeight="1" x14ac:dyDescent="0.2">
      <c r="A15" s="1173"/>
      <c r="B15" s="1174"/>
      <c r="C15" s="1454" t="s">
        <v>174</v>
      </c>
      <c r="D15" s="1454"/>
      <c r="E15" s="1466">
        <v>5211</v>
      </c>
      <c r="F15" s="1466"/>
      <c r="G15" s="1466">
        <v>5186.8</v>
      </c>
      <c r="H15" s="1466"/>
      <c r="I15" s="1466">
        <v>5182</v>
      </c>
      <c r="J15" s="1466"/>
      <c r="K15" s="1466">
        <v>5221.8</v>
      </c>
      <c r="L15" s="1466"/>
      <c r="M15" s="1467">
        <v>5247</v>
      </c>
      <c r="N15" s="1467"/>
      <c r="O15" s="1180"/>
      <c r="P15" s="1175"/>
    </row>
    <row r="16" spans="1:16" ht="14.25" customHeight="1" x14ac:dyDescent="0.2">
      <c r="A16" s="1151"/>
      <c r="B16" s="1154"/>
      <c r="C16" s="757" t="s">
        <v>72</v>
      </c>
      <c r="D16" s="1177"/>
      <c r="E16" s="1460">
        <v>2677.7</v>
      </c>
      <c r="F16" s="1460"/>
      <c r="G16" s="1460">
        <v>2652.7</v>
      </c>
      <c r="H16" s="1460"/>
      <c r="I16" s="1460">
        <v>2647.7</v>
      </c>
      <c r="J16" s="1460"/>
      <c r="K16" s="1460">
        <v>2668.1</v>
      </c>
      <c r="L16" s="1460"/>
      <c r="M16" s="1463">
        <v>2678.9</v>
      </c>
      <c r="N16" s="1463"/>
      <c r="O16" s="1178"/>
      <c r="P16" s="1149"/>
    </row>
    <row r="17" spans="1:16" ht="14.25" customHeight="1" x14ac:dyDescent="0.2">
      <c r="A17" s="1151"/>
      <c r="B17" s="1154"/>
      <c r="C17" s="757" t="s">
        <v>71</v>
      </c>
      <c r="D17" s="1177"/>
      <c r="E17" s="1460">
        <v>2533.3000000000002</v>
      </c>
      <c r="F17" s="1460"/>
      <c r="G17" s="1460">
        <v>2534.1</v>
      </c>
      <c r="H17" s="1460"/>
      <c r="I17" s="1460">
        <v>2534.3000000000002</v>
      </c>
      <c r="J17" s="1460"/>
      <c r="K17" s="1460">
        <v>2553.6999999999998</v>
      </c>
      <c r="L17" s="1460"/>
      <c r="M17" s="1463">
        <v>2568.1</v>
      </c>
      <c r="N17" s="1463"/>
      <c r="O17" s="1178"/>
      <c r="P17" s="1149"/>
    </row>
    <row r="18" spans="1:16" ht="18.75" customHeight="1" x14ac:dyDescent="0.2">
      <c r="A18" s="1151"/>
      <c r="B18" s="1154"/>
      <c r="C18" s="757" t="s">
        <v>155</v>
      </c>
      <c r="D18" s="1177"/>
      <c r="E18" s="1460">
        <v>369.4</v>
      </c>
      <c r="F18" s="1460"/>
      <c r="G18" s="1460">
        <v>366.8</v>
      </c>
      <c r="H18" s="1460"/>
      <c r="I18" s="1460">
        <v>365.6</v>
      </c>
      <c r="J18" s="1460"/>
      <c r="K18" s="1460">
        <v>356.2</v>
      </c>
      <c r="L18" s="1460"/>
      <c r="M18" s="1463">
        <v>384.3</v>
      </c>
      <c r="N18" s="1463"/>
      <c r="O18" s="1178"/>
      <c r="P18" s="1149"/>
    </row>
    <row r="19" spans="1:16" ht="14.25" customHeight="1" x14ac:dyDescent="0.2">
      <c r="A19" s="1151"/>
      <c r="B19" s="1154"/>
      <c r="C19" s="757" t="s">
        <v>156</v>
      </c>
      <c r="D19" s="1177"/>
      <c r="E19" s="1460">
        <v>2486.1</v>
      </c>
      <c r="F19" s="1460"/>
      <c r="G19" s="1460">
        <v>2465.9</v>
      </c>
      <c r="H19" s="1460"/>
      <c r="I19" s="1460">
        <v>2453.4</v>
      </c>
      <c r="J19" s="1460"/>
      <c r="K19" s="1460">
        <v>2451.1999999999998</v>
      </c>
      <c r="L19" s="1460"/>
      <c r="M19" s="1463">
        <v>2435.6999999999998</v>
      </c>
      <c r="N19" s="1463"/>
      <c r="O19" s="1178"/>
      <c r="P19" s="1149"/>
    </row>
    <row r="20" spans="1:16" ht="14.25" customHeight="1" x14ac:dyDescent="0.2">
      <c r="A20" s="1151"/>
      <c r="B20" s="1154"/>
      <c r="C20" s="757" t="s">
        <v>157</v>
      </c>
      <c r="D20" s="1177"/>
      <c r="E20" s="1460">
        <v>2355.5</v>
      </c>
      <c r="F20" s="1460"/>
      <c r="G20" s="1460">
        <v>2354.1</v>
      </c>
      <c r="H20" s="1460"/>
      <c r="I20" s="1460">
        <v>2363</v>
      </c>
      <c r="J20" s="1460"/>
      <c r="K20" s="1460">
        <v>2414.3000000000002</v>
      </c>
      <c r="L20" s="1460"/>
      <c r="M20" s="1463">
        <v>2426.9</v>
      </c>
      <c r="N20" s="1463"/>
      <c r="O20" s="1178"/>
      <c r="P20" s="1149"/>
    </row>
    <row r="21" spans="1:16" s="1185" customFormat="1" ht="19.5" customHeight="1" x14ac:dyDescent="0.2">
      <c r="A21" s="1181"/>
      <c r="B21" s="1182"/>
      <c r="C21" s="1454" t="s">
        <v>503</v>
      </c>
      <c r="D21" s="1454"/>
      <c r="E21" s="1465">
        <v>58.8</v>
      </c>
      <c r="F21" s="1465"/>
      <c r="G21" s="1465">
        <v>58.6</v>
      </c>
      <c r="H21" s="1465"/>
      <c r="I21" s="1465">
        <v>58.5</v>
      </c>
      <c r="J21" s="1465"/>
      <c r="K21" s="1465">
        <v>59</v>
      </c>
      <c r="L21" s="1465"/>
      <c r="M21" s="1464">
        <v>59.3</v>
      </c>
      <c r="N21" s="1464"/>
      <c r="O21" s="1183"/>
      <c r="P21" s="1184"/>
    </row>
    <row r="22" spans="1:16" ht="14.25" customHeight="1" x14ac:dyDescent="0.2">
      <c r="A22" s="1151"/>
      <c r="B22" s="1154"/>
      <c r="C22" s="757" t="s">
        <v>72</v>
      </c>
      <c r="D22" s="1177"/>
      <c r="E22" s="1460">
        <v>64.7</v>
      </c>
      <c r="F22" s="1460"/>
      <c r="G22" s="1460">
        <v>64.2</v>
      </c>
      <c r="H22" s="1460"/>
      <c r="I22" s="1460">
        <v>64</v>
      </c>
      <c r="J22" s="1460"/>
      <c r="K22" s="1460">
        <v>64.599999999999994</v>
      </c>
      <c r="L22" s="1460"/>
      <c r="M22" s="1463">
        <v>64.900000000000006</v>
      </c>
      <c r="N22" s="1463"/>
      <c r="O22" s="1178"/>
      <c r="P22" s="1149"/>
    </row>
    <row r="23" spans="1:16" ht="14.25" customHeight="1" x14ac:dyDescent="0.2">
      <c r="A23" s="1151"/>
      <c r="B23" s="1154"/>
      <c r="C23" s="757" t="s">
        <v>71</v>
      </c>
      <c r="D23" s="1177"/>
      <c r="E23" s="1460">
        <v>53.7</v>
      </c>
      <c r="F23" s="1460"/>
      <c r="G23" s="1460">
        <v>53.7</v>
      </c>
      <c r="H23" s="1460"/>
      <c r="I23" s="1460">
        <v>53.7</v>
      </c>
      <c r="J23" s="1460"/>
      <c r="K23" s="1460">
        <v>54.1</v>
      </c>
      <c r="L23" s="1460"/>
      <c r="M23" s="1463">
        <v>54.4</v>
      </c>
      <c r="N23" s="1463"/>
      <c r="O23" s="1178"/>
      <c r="P23" s="1149"/>
    </row>
    <row r="24" spans="1:16" ht="18.75" customHeight="1" x14ac:dyDescent="0.2">
      <c r="A24" s="1151"/>
      <c r="B24" s="1154"/>
      <c r="C24" s="757" t="s">
        <v>170</v>
      </c>
      <c r="D24" s="1177"/>
      <c r="E24" s="1460">
        <v>74.099999999999994</v>
      </c>
      <c r="F24" s="1460"/>
      <c r="G24" s="1460">
        <v>73.900000000000006</v>
      </c>
      <c r="H24" s="1460"/>
      <c r="I24" s="1460">
        <v>74.099999999999994</v>
      </c>
      <c r="J24" s="1460"/>
      <c r="K24" s="1460">
        <v>74.400000000000006</v>
      </c>
      <c r="L24" s="1460"/>
      <c r="M24" s="1463">
        <v>75.099999999999994</v>
      </c>
      <c r="N24" s="1463"/>
      <c r="O24" s="1178"/>
      <c r="P24" s="1149"/>
    </row>
    <row r="25" spans="1:16" ht="14.25" customHeight="1" x14ac:dyDescent="0.2">
      <c r="A25" s="1151"/>
      <c r="B25" s="1154"/>
      <c r="C25" s="757" t="s">
        <v>155</v>
      </c>
      <c r="D25" s="1177"/>
      <c r="E25" s="1460">
        <v>33.700000000000003</v>
      </c>
      <c r="F25" s="1460"/>
      <c r="G25" s="1460">
        <v>33.5</v>
      </c>
      <c r="H25" s="1460"/>
      <c r="I25" s="1460">
        <v>33.4</v>
      </c>
      <c r="J25" s="1460"/>
      <c r="K25" s="1460">
        <v>32.6</v>
      </c>
      <c r="L25" s="1460"/>
      <c r="M25" s="1463">
        <v>35.200000000000003</v>
      </c>
      <c r="N25" s="1463"/>
      <c r="O25" s="1178"/>
      <c r="P25" s="1149"/>
    </row>
    <row r="26" spans="1:16" ht="14.25" customHeight="1" x14ac:dyDescent="0.2">
      <c r="A26" s="1151"/>
      <c r="B26" s="1154"/>
      <c r="C26" s="757" t="s">
        <v>156</v>
      </c>
      <c r="D26" s="1145"/>
      <c r="E26" s="1459">
        <v>91.3</v>
      </c>
      <c r="F26" s="1459"/>
      <c r="G26" s="1459">
        <v>91.1</v>
      </c>
      <c r="H26" s="1459"/>
      <c r="I26" s="1459">
        <v>91</v>
      </c>
      <c r="J26" s="1459"/>
      <c r="K26" s="1460">
        <v>91.4</v>
      </c>
      <c r="L26" s="1460"/>
      <c r="M26" s="1461">
        <v>91.3</v>
      </c>
      <c r="N26" s="1461"/>
      <c r="O26" s="1178"/>
      <c r="P26" s="1149"/>
    </row>
    <row r="27" spans="1:16" ht="14.25" customHeight="1" x14ac:dyDescent="0.2">
      <c r="A27" s="1151"/>
      <c r="B27" s="1154"/>
      <c r="C27" s="757" t="s">
        <v>157</v>
      </c>
      <c r="D27" s="1145"/>
      <c r="E27" s="1459">
        <v>46.8</v>
      </c>
      <c r="F27" s="1459"/>
      <c r="G27" s="1459">
        <v>46.6</v>
      </c>
      <c r="H27" s="1459"/>
      <c r="I27" s="1459">
        <v>46.7</v>
      </c>
      <c r="J27" s="1459"/>
      <c r="K27" s="1460">
        <v>47.6</v>
      </c>
      <c r="L27" s="1460"/>
      <c r="M27" s="1461">
        <v>47.6</v>
      </c>
      <c r="N27" s="1461"/>
      <c r="O27" s="1178"/>
      <c r="P27" s="1149"/>
    </row>
    <row r="28" spans="1:16" ht="13.5" customHeight="1" x14ac:dyDescent="0.2">
      <c r="A28" s="1151"/>
      <c r="B28" s="1154"/>
      <c r="C28" s="758" t="s">
        <v>173</v>
      </c>
      <c r="D28" s="1145"/>
      <c r="E28" s="759"/>
      <c r="F28" s="759"/>
      <c r="G28" s="759"/>
      <c r="H28" s="759"/>
      <c r="I28" s="759"/>
      <c r="J28" s="759"/>
      <c r="K28" s="759"/>
      <c r="L28" s="759"/>
      <c r="M28" s="759"/>
      <c r="N28" s="759"/>
      <c r="O28" s="1178"/>
      <c r="P28" s="1149"/>
    </row>
    <row r="29" spans="1:16" ht="12.75" customHeight="1" thickBot="1" x14ac:dyDescent="0.25">
      <c r="A29" s="1151"/>
      <c r="B29" s="1154"/>
      <c r="C29" s="1186"/>
      <c r="D29" s="1178"/>
      <c r="E29" s="1178"/>
      <c r="F29" s="1178"/>
      <c r="G29" s="1178"/>
      <c r="H29" s="1178"/>
      <c r="I29" s="1178"/>
      <c r="J29" s="1178"/>
      <c r="K29" s="1178"/>
      <c r="L29" s="1178"/>
      <c r="M29" s="1462"/>
      <c r="N29" s="1462"/>
      <c r="O29" s="1178"/>
      <c r="P29" s="1149"/>
    </row>
    <row r="30" spans="1:16" s="1163" customFormat="1" ht="13.5" customHeight="1" thickBot="1" x14ac:dyDescent="0.25">
      <c r="A30" s="1157"/>
      <c r="B30" s="1158"/>
      <c r="C30" s="1159" t="s">
        <v>504</v>
      </c>
      <c r="D30" s="1160"/>
      <c r="E30" s="1160"/>
      <c r="F30" s="1160"/>
      <c r="G30" s="1160"/>
      <c r="H30" s="1160"/>
      <c r="I30" s="1160"/>
      <c r="J30" s="1160"/>
      <c r="K30" s="1160"/>
      <c r="L30" s="1160"/>
      <c r="M30" s="1160"/>
      <c r="N30" s="1161"/>
      <c r="O30" s="1178"/>
      <c r="P30" s="1162"/>
    </row>
    <row r="31" spans="1:16" ht="3.75" customHeight="1" x14ac:dyDescent="0.2">
      <c r="A31" s="1151"/>
      <c r="B31" s="1154"/>
      <c r="C31" s="1456" t="s">
        <v>158</v>
      </c>
      <c r="D31" s="1457"/>
      <c r="E31" s="1187"/>
      <c r="F31" s="1187"/>
      <c r="G31" s="1187"/>
      <c r="H31" s="1187"/>
      <c r="I31" s="1187"/>
      <c r="J31" s="1187"/>
      <c r="K31" s="1145"/>
      <c r="L31" s="1165"/>
      <c r="M31" s="1165"/>
      <c r="N31" s="1165"/>
      <c r="O31" s="1178"/>
      <c r="P31" s="1149"/>
    </row>
    <row r="32" spans="1:16" ht="13.5" customHeight="1" x14ac:dyDescent="0.2">
      <c r="A32" s="1151"/>
      <c r="B32" s="1164"/>
      <c r="C32" s="1457"/>
      <c r="D32" s="1457"/>
      <c r="E32" s="1166" t="s">
        <v>34</v>
      </c>
      <c r="F32" s="1167" t="s">
        <v>664</v>
      </c>
      <c r="G32" s="1166" t="s">
        <v>34</v>
      </c>
      <c r="H32" s="1167" t="s">
        <v>34</v>
      </c>
      <c r="I32" s="1168"/>
      <c r="J32" s="1167" t="s">
        <v>34</v>
      </c>
      <c r="K32" s="1169" t="s">
        <v>665</v>
      </c>
      <c r="L32" s="1170" t="s">
        <v>34</v>
      </c>
      <c r="M32" s="1170" t="s">
        <v>34</v>
      </c>
      <c r="N32" s="1171"/>
      <c r="O32" s="1145"/>
      <c r="P32" s="1149"/>
    </row>
    <row r="33" spans="1:16" ht="12.75" customHeight="1" x14ac:dyDescent="0.2">
      <c r="A33" s="1151"/>
      <c r="B33" s="1154"/>
      <c r="C33" s="1172"/>
      <c r="D33" s="1172"/>
      <c r="E33" s="1458" t="str">
        <f>+E7</f>
        <v>3.º trimestre</v>
      </c>
      <c r="F33" s="1458"/>
      <c r="G33" s="1458" t="str">
        <f>+G7</f>
        <v>4.º trimestre</v>
      </c>
      <c r="H33" s="1458"/>
      <c r="I33" s="1458" t="str">
        <f>+I7</f>
        <v>1.º trimestre</v>
      </c>
      <c r="J33" s="1458"/>
      <c r="K33" s="1458" t="str">
        <f>+K7</f>
        <v>2.º trimestre</v>
      </c>
      <c r="L33" s="1458"/>
      <c r="M33" s="1458" t="str">
        <f>+M7</f>
        <v>3.º trimestre</v>
      </c>
      <c r="N33" s="1458"/>
      <c r="O33" s="1188"/>
      <c r="P33" s="1149"/>
    </row>
    <row r="34" spans="1:16" ht="12.75" customHeight="1" x14ac:dyDescent="0.2">
      <c r="A34" s="1151"/>
      <c r="B34" s="1154"/>
      <c r="C34" s="1172"/>
      <c r="D34" s="1172"/>
      <c r="E34" s="768" t="s">
        <v>159</v>
      </c>
      <c r="F34" s="768" t="s">
        <v>106</v>
      </c>
      <c r="G34" s="768" t="s">
        <v>159</v>
      </c>
      <c r="H34" s="768" t="s">
        <v>106</v>
      </c>
      <c r="I34" s="769" t="s">
        <v>159</v>
      </c>
      <c r="J34" s="769" t="s">
        <v>106</v>
      </c>
      <c r="K34" s="769" t="s">
        <v>159</v>
      </c>
      <c r="L34" s="769" t="s">
        <v>106</v>
      </c>
      <c r="M34" s="769" t="s">
        <v>159</v>
      </c>
      <c r="N34" s="769" t="s">
        <v>106</v>
      </c>
      <c r="O34" s="1188"/>
      <c r="P34" s="1149"/>
    </row>
    <row r="35" spans="1:16" ht="18" customHeight="1" x14ac:dyDescent="0.2">
      <c r="A35" s="1151"/>
      <c r="B35" s="1154"/>
      <c r="C35" s="1454" t="s">
        <v>2</v>
      </c>
      <c r="D35" s="1454"/>
      <c r="E35" s="1189">
        <v>8857.7000000000007</v>
      </c>
      <c r="F35" s="1189">
        <f>+E35/E$35*100</f>
        <v>100</v>
      </c>
      <c r="G35" s="1189">
        <v>8854.2000000000007</v>
      </c>
      <c r="H35" s="1189">
        <f>+G35/G$35*100</f>
        <v>100</v>
      </c>
      <c r="I35" s="1189">
        <v>8855.2000000000007</v>
      </c>
      <c r="J35" s="1189">
        <f>+I35/I$35*100</f>
        <v>100</v>
      </c>
      <c r="K35" s="1189">
        <v>8852.9</v>
      </c>
      <c r="L35" s="1189">
        <f>+K35/K$35*100</f>
        <v>100</v>
      </c>
      <c r="M35" s="1190">
        <v>8852.6</v>
      </c>
      <c r="N35" s="1190">
        <f>+M35/M$35*100</f>
        <v>100</v>
      </c>
      <c r="O35" s="1188"/>
      <c r="P35" s="1149"/>
    </row>
    <row r="36" spans="1:16" ht="14.25" customHeight="1" x14ac:dyDescent="0.2">
      <c r="A36" s="1151"/>
      <c r="B36" s="1154"/>
      <c r="C36" s="1191"/>
      <c r="D36" s="760" t="s">
        <v>72</v>
      </c>
      <c r="E36" s="1192">
        <v>4137</v>
      </c>
      <c r="F36" s="1192">
        <f>+E36/E35*100</f>
        <v>46.705126613003372</v>
      </c>
      <c r="G36" s="1192">
        <v>4133.3999999999996</v>
      </c>
      <c r="H36" s="1192">
        <f>+G36/G35*100</f>
        <v>46.682930134851247</v>
      </c>
      <c r="I36" s="1192">
        <v>4134</v>
      </c>
      <c r="J36" s="1192">
        <f>+I36/I35*100</f>
        <v>46.684434004878483</v>
      </c>
      <c r="K36" s="1192">
        <v>4131.8</v>
      </c>
      <c r="L36" s="1192">
        <f>+K36/K35*100</f>
        <v>46.67171209434197</v>
      </c>
      <c r="M36" s="1193">
        <v>4130.8999999999996</v>
      </c>
      <c r="N36" s="1193">
        <f>+M36/M35*100</f>
        <v>46.66312721686284</v>
      </c>
      <c r="O36" s="1188"/>
      <c r="P36" s="1149"/>
    </row>
    <row r="37" spans="1:16" ht="14.25" customHeight="1" x14ac:dyDescent="0.2">
      <c r="A37" s="1151"/>
      <c r="B37" s="1154"/>
      <c r="C37" s="760"/>
      <c r="D37" s="760" t="s">
        <v>71</v>
      </c>
      <c r="E37" s="1192">
        <v>4720.7</v>
      </c>
      <c r="F37" s="1192">
        <f>+E37/E35*100</f>
        <v>53.29487338699662</v>
      </c>
      <c r="G37" s="1192">
        <v>4720.7</v>
      </c>
      <c r="H37" s="1192">
        <f>+G37/G35*100</f>
        <v>53.315940457635911</v>
      </c>
      <c r="I37" s="1192">
        <v>4721.2</v>
      </c>
      <c r="J37" s="1192">
        <f>+I37/I35*100</f>
        <v>53.315565995121503</v>
      </c>
      <c r="K37" s="1192">
        <v>4721.1000000000004</v>
      </c>
      <c r="L37" s="1192">
        <f>+K37/K35*100</f>
        <v>53.328287905658037</v>
      </c>
      <c r="M37" s="1193">
        <v>4721.7</v>
      </c>
      <c r="N37" s="1193">
        <f>+M37/M35*100</f>
        <v>53.33687278313716</v>
      </c>
      <c r="O37" s="1188"/>
      <c r="P37" s="1149"/>
    </row>
    <row r="38" spans="1:16" s="837" customFormat="1" ht="18" customHeight="1" x14ac:dyDescent="0.2">
      <c r="A38" s="1194"/>
      <c r="B38" s="1195"/>
      <c r="C38" s="763" t="s">
        <v>505</v>
      </c>
      <c r="D38" s="760"/>
      <c r="E38" s="1196">
        <v>689.6</v>
      </c>
      <c r="F38" s="1196">
        <f>+E38/E$35*100</f>
        <v>7.7853167300766568</v>
      </c>
      <c r="G38" s="1196">
        <v>688.6</v>
      </c>
      <c r="H38" s="1196">
        <f>+G38/G$35*100</f>
        <v>7.7771001332700855</v>
      </c>
      <c r="I38" s="1196">
        <v>684.1</v>
      </c>
      <c r="J38" s="1196">
        <f>+I38/I$35*100</f>
        <v>7.7254042822296505</v>
      </c>
      <c r="K38" s="1196">
        <v>659</v>
      </c>
      <c r="L38" s="1196">
        <f>+K38/K$35*100</f>
        <v>7.443888443334953</v>
      </c>
      <c r="M38" s="1197">
        <v>629</v>
      </c>
      <c r="N38" s="1197">
        <f>+M38/M$35*100</f>
        <v>7.1052572125703177</v>
      </c>
      <c r="O38" s="1188"/>
      <c r="P38" s="848"/>
    </row>
    <row r="39" spans="1:16" s="1204" customFormat="1" ht="14.25" customHeight="1" x14ac:dyDescent="0.2">
      <c r="A39" s="1198"/>
      <c r="B39" s="1199"/>
      <c r="C39" s="1200"/>
      <c r="D39" s="761" t="s">
        <v>72</v>
      </c>
      <c r="E39" s="1201">
        <v>199.4</v>
      </c>
      <c r="F39" s="1201">
        <f>+E39/E38*100</f>
        <v>28.915313225058004</v>
      </c>
      <c r="G39" s="1201">
        <v>196.2</v>
      </c>
      <c r="H39" s="1201">
        <f>+G39/G38*100</f>
        <v>28.492593668312516</v>
      </c>
      <c r="I39" s="1201">
        <v>201</v>
      </c>
      <c r="J39" s="1201">
        <f>+I39/I38*100</f>
        <v>29.381669346586754</v>
      </c>
      <c r="K39" s="1201">
        <v>182.3</v>
      </c>
      <c r="L39" s="1201">
        <f>+K39/K38*100</f>
        <v>27.66312594840668</v>
      </c>
      <c r="M39" s="1202">
        <v>175.9</v>
      </c>
      <c r="N39" s="1202">
        <f>+M39/M38*100</f>
        <v>27.965023847376791</v>
      </c>
      <c r="O39" s="1178"/>
      <c r="P39" s="1203"/>
    </row>
    <row r="40" spans="1:16" s="1204" customFormat="1" ht="14.25" customHeight="1" x14ac:dyDescent="0.2">
      <c r="A40" s="1198"/>
      <c r="B40" s="1199"/>
      <c r="C40" s="1200"/>
      <c r="D40" s="761" t="s">
        <v>71</v>
      </c>
      <c r="E40" s="1201">
        <v>490.2</v>
      </c>
      <c r="F40" s="1201">
        <f>+E40/E38*100</f>
        <v>71.084686774942</v>
      </c>
      <c r="G40" s="1201">
        <v>492.5</v>
      </c>
      <c r="H40" s="1201">
        <f>+G40/G38*100</f>
        <v>71.521928550682546</v>
      </c>
      <c r="I40" s="1201">
        <v>483.1</v>
      </c>
      <c r="J40" s="1201">
        <f>+I40/I38*100</f>
        <v>70.618330653413238</v>
      </c>
      <c r="K40" s="1201">
        <v>476.7</v>
      </c>
      <c r="L40" s="1201">
        <f>+K40/K38*100</f>
        <v>72.336874051593327</v>
      </c>
      <c r="M40" s="1202">
        <v>453.1</v>
      </c>
      <c r="N40" s="1202">
        <f>+M40/M38*100</f>
        <v>72.034976152623216</v>
      </c>
      <c r="O40" s="1178"/>
      <c r="P40" s="1203"/>
    </row>
    <row r="41" spans="1:16" s="837" customFormat="1" ht="18" customHeight="1" x14ac:dyDescent="0.2">
      <c r="A41" s="1194"/>
      <c r="B41" s="1195"/>
      <c r="C41" s="763" t="s">
        <v>506</v>
      </c>
      <c r="D41" s="760"/>
      <c r="E41" s="1196">
        <v>2033.7</v>
      </c>
      <c r="F41" s="1196">
        <f>+E41/E$35*100</f>
        <v>22.959684794021022</v>
      </c>
      <c r="G41" s="1196">
        <v>1990.7</v>
      </c>
      <c r="H41" s="1196">
        <f>+G41/G$35*100</f>
        <v>22.48311535768336</v>
      </c>
      <c r="I41" s="1196">
        <v>1968.9</v>
      </c>
      <c r="J41" s="1196">
        <f>+I41/I$35*100</f>
        <v>22.234393350799529</v>
      </c>
      <c r="K41" s="1196">
        <v>1976.2</v>
      </c>
      <c r="L41" s="1196">
        <f>+K41/K$35*100</f>
        <v>22.322628743123722</v>
      </c>
      <c r="M41" s="1197">
        <v>1998.3</v>
      </c>
      <c r="N41" s="1197">
        <f>+M41/M$35*100</f>
        <v>22.57302939249486</v>
      </c>
      <c r="O41" s="1188"/>
      <c r="P41" s="848"/>
    </row>
    <row r="42" spans="1:16" s="1204" customFormat="1" ht="14.25" customHeight="1" x14ac:dyDescent="0.2">
      <c r="A42" s="1198"/>
      <c r="B42" s="1199"/>
      <c r="C42" s="1200"/>
      <c r="D42" s="761" t="s">
        <v>72</v>
      </c>
      <c r="E42" s="1201">
        <v>975.9</v>
      </c>
      <c r="F42" s="1201">
        <f>+E42/E41*100</f>
        <v>47.986428676795981</v>
      </c>
      <c r="G42" s="1201">
        <v>946.8</v>
      </c>
      <c r="H42" s="1201">
        <f>+G42/G41*100</f>
        <v>47.561159391168935</v>
      </c>
      <c r="I42" s="1201">
        <v>928.8</v>
      </c>
      <c r="J42" s="1201">
        <f>+I42/I41*100</f>
        <v>47.173548682005176</v>
      </c>
      <c r="K42" s="1201">
        <v>935.4</v>
      </c>
      <c r="L42" s="1201">
        <f>+K42/K41*100</f>
        <v>47.333265863778969</v>
      </c>
      <c r="M42" s="1202">
        <v>935.7</v>
      </c>
      <c r="N42" s="1202">
        <f>+M42/M41*100</f>
        <v>46.824801080918782</v>
      </c>
      <c r="O42" s="1178"/>
      <c r="P42" s="1203"/>
    </row>
    <row r="43" spans="1:16" s="1204" customFormat="1" ht="14.25" customHeight="1" x14ac:dyDescent="0.2">
      <c r="A43" s="1198"/>
      <c r="B43" s="1199"/>
      <c r="C43" s="1200"/>
      <c r="D43" s="761" t="s">
        <v>71</v>
      </c>
      <c r="E43" s="1201">
        <v>1057.8</v>
      </c>
      <c r="F43" s="1201">
        <f>+E43/E41*100</f>
        <v>52.013571323204012</v>
      </c>
      <c r="G43" s="1201">
        <v>1043.9000000000001</v>
      </c>
      <c r="H43" s="1201">
        <f>+G43/G41*100</f>
        <v>52.438840608831072</v>
      </c>
      <c r="I43" s="1201">
        <v>1040.0999999999999</v>
      </c>
      <c r="J43" s="1201">
        <f>+I43/I41*100</f>
        <v>52.826451317994817</v>
      </c>
      <c r="K43" s="1201">
        <v>1040.8</v>
      </c>
      <c r="L43" s="1201">
        <f>+K43/K41*100</f>
        <v>52.666734136221024</v>
      </c>
      <c r="M43" s="1202">
        <v>1062.5999999999999</v>
      </c>
      <c r="N43" s="1202">
        <f>+M43/M41*100</f>
        <v>53.175198919081211</v>
      </c>
      <c r="O43" s="1178"/>
      <c r="P43" s="1203"/>
    </row>
    <row r="44" spans="1:16" s="837" customFormat="1" ht="18" customHeight="1" x14ac:dyDescent="0.2">
      <c r="A44" s="1194"/>
      <c r="B44" s="1195"/>
      <c r="C44" s="763" t="s">
        <v>507</v>
      </c>
      <c r="D44" s="760"/>
      <c r="E44" s="1196">
        <v>910.1</v>
      </c>
      <c r="F44" s="1196">
        <f>+E44/E$35*100</f>
        <v>10.274676270363639</v>
      </c>
      <c r="G44" s="1196">
        <v>949.6</v>
      </c>
      <c r="H44" s="1196">
        <f>+G44/G$35*100</f>
        <v>10.724853741727088</v>
      </c>
      <c r="I44" s="1196">
        <v>948.5</v>
      </c>
      <c r="J44" s="1196">
        <f>+I44/I$35*100</f>
        <v>10.711220525792754</v>
      </c>
      <c r="K44" s="1196">
        <v>972.6</v>
      </c>
      <c r="L44" s="1196">
        <f>+K44/K$35*100</f>
        <v>10.986230500739872</v>
      </c>
      <c r="M44" s="1197">
        <v>926.7</v>
      </c>
      <c r="N44" s="1197">
        <f>+M44/M$35*100</f>
        <v>10.468111063416398</v>
      </c>
      <c r="O44" s="1188"/>
      <c r="P44" s="848"/>
    </row>
    <row r="45" spans="1:16" s="1204" customFormat="1" ht="14.25" customHeight="1" x14ac:dyDescent="0.2">
      <c r="A45" s="1198"/>
      <c r="B45" s="1199"/>
      <c r="C45" s="1200"/>
      <c r="D45" s="761" t="s">
        <v>72</v>
      </c>
      <c r="E45" s="1201">
        <v>491</v>
      </c>
      <c r="F45" s="1201">
        <f>+E45/E44*100</f>
        <v>53.950115371937144</v>
      </c>
      <c r="G45" s="1201">
        <v>517.79999999999995</v>
      </c>
      <c r="H45" s="1201">
        <f>+G45/G44*100</f>
        <v>54.528222409435543</v>
      </c>
      <c r="I45" s="1201">
        <v>510.8</v>
      </c>
      <c r="J45" s="1201">
        <f>+I45/I44*100</f>
        <v>53.853452820242488</v>
      </c>
      <c r="K45" s="1201">
        <v>521</v>
      </c>
      <c r="L45" s="1201">
        <f>+K45/K44*100</f>
        <v>53.567756528891628</v>
      </c>
      <c r="M45" s="1202">
        <v>507.6</v>
      </c>
      <c r="N45" s="1202">
        <f>+M45/M44*100</f>
        <v>54.775008093234057</v>
      </c>
      <c r="O45" s="1178"/>
      <c r="P45" s="1203"/>
    </row>
    <row r="46" spans="1:16" s="1204" customFormat="1" ht="14.25" customHeight="1" x14ac:dyDescent="0.2">
      <c r="A46" s="1198"/>
      <c r="B46" s="1199"/>
      <c r="C46" s="1200"/>
      <c r="D46" s="761" t="s">
        <v>71</v>
      </c>
      <c r="E46" s="1201">
        <v>419.1</v>
      </c>
      <c r="F46" s="1201">
        <f>+E46/E44*100</f>
        <v>46.049884628062856</v>
      </c>
      <c r="G46" s="1201">
        <v>431.9</v>
      </c>
      <c r="H46" s="1201">
        <f>+G46/G44*100</f>
        <v>45.482308340353825</v>
      </c>
      <c r="I46" s="1201">
        <v>437.6</v>
      </c>
      <c r="J46" s="1201">
        <f>+I46/I44*100</f>
        <v>46.136004217185032</v>
      </c>
      <c r="K46" s="1201">
        <v>451.7</v>
      </c>
      <c r="L46" s="1201">
        <f>+K46/K44*100</f>
        <v>46.442525190211803</v>
      </c>
      <c r="M46" s="1202">
        <v>419.2</v>
      </c>
      <c r="N46" s="1202">
        <f>+M46/M44*100</f>
        <v>45.235782885507717</v>
      </c>
      <c r="O46" s="1178"/>
      <c r="P46" s="1203"/>
    </row>
    <row r="47" spans="1:16" s="837" customFormat="1" ht="18" customHeight="1" x14ac:dyDescent="0.2">
      <c r="A47" s="1194"/>
      <c r="B47" s="1195"/>
      <c r="C47" s="763" t="s">
        <v>508</v>
      </c>
      <c r="D47" s="760"/>
      <c r="E47" s="1196">
        <v>1803</v>
      </c>
      <c r="F47" s="1196">
        <f>+E47/E$35*100</f>
        <v>20.355171206972464</v>
      </c>
      <c r="G47" s="1196">
        <v>1802.5</v>
      </c>
      <c r="H47" s="1196">
        <f>+G47/G$35*100</f>
        <v>20.357570418558424</v>
      </c>
      <c r="I47" s="1196">
        <v>1811.8</v>
      </c>
      <c r="J47" s="1196">
        <f>+I47/I$35*100</f>
        <v>20.460294516216461</v>
      </c>
      <c r="K47" s="1196">
        <v>1812.3</v>
      </c>
      <c r="L47" s="1196">
        <f>+K47/K$35*100</f>
        <v>20.47125800585119</v>
      </c>
      <c r="M47" s="1197">
        <v>1797.6</v>
      </c>
      <c r="N47" s="1197">
        <f>+M47/M$35*100</f>
        <v>20.305898831981565</v>
      </c>
      <c r="O47" s="1188"/>
      <c r="P47" s="848"/>
    </row>
    <row r="48" spans="1:16" s="1204" customFormat="1" ht="14.25" customHeight="1" x14ac:dyDescent="0.2">
      <c r="A48" s="1198"/>
      <c r="B48" s="1199"/>
      <c r="C48" s="1200"/>
      <c r="D48" s="761" t="s">
        <v>72</v>
      </c>
      <c r="E48" s="1201">
        <v>948.1</v>
      </c>
      <c r="F48" s="1201">
        <f>+E48/E47*100</f>
        <v>52.584581253466446</v>
      </c>
      <c r="G48" s="1201">
        <v>955.9</v>
      </c>
      <c r="H48" s="1201">
        <f>+G48/G47*100</f>
        <v>53.031900138696251</v>
      </c>
      <c r="I48" s="1201">
        <v>966.6</v>
      </c>
      <c r="J48" s="1201">
        <f>+I48/I47*100</f>
        <v>53.350259410530967</v>
      </c>
      <c r="K48" s="1201">
        <v>983.9</v>
      </c>
      <c r="L48" s="1201">
        <f>+K48/K47*100</f>
        <v>54.29012856591072</v>
      </c>
      <c r="M48" s="1202">
        <v>972.4</v>
      </c>
      <c r="N48" s="1202">
        <f>+M48/M47*100</f>
        <v>54.094348019581659</v>
      </c>
      <c r="O48" s="1178"/>
      <c r="P48" s="1203"/>
    </row>
    <row r="49" spans="1:16" s="1204" customFormat="1" ht="14.25" customHeight="1" x14ac:dyDescent="0.2">
      <c r="A49" s="1198"/>
      <c r="B49" s="1199"/>
      <c r="C49" s="1200"/>
      <c r="D49" s="761" t="s">
        <v>71</v>
      </c>
      <c r="E49" s="1201">
        <v>854.9</v>
      </c>
      <c r="F49" s="1201">
        <f>+E49/E47*100</f>
        <v>47.415418746533554</v>
      </c>
      <c r="G49" s="1201">
        <v>846.6</v>
      </c>
      <c r="H49" s="1201">
        <f>+G49/G47*100</f>
        <v>46.968099861303749</v>
      </c>
      <c r="I49" s="1201">
        <v>845.1</v>
      </c>
      <c r="J49" s="1201">
        <f>+I49/I47*100</f>
        <v>46.644221216469809</v>
      </c>
      <c r="K49" s="1201">
        <v>828.4</v>
      </c>
      <c r="L49" s="1201">
        <f>+K49/K47*100</f>
        <v>45.70987143408928</v>
      </c>
      <c r="M49" s="1202">
        <v>825.2</v>
      </c>
      <c r="N49" s="1202">
        <f>+M49/M47*100</f>
        <v>45.905651980418341</v>
      </c>
      <c r="O49" s="1178"/>
      <c r="P49" s="1203"/>
    </row>
    <row r="50" spans="1:16" s="837" customFormat="1" ht="18" customHeight="1" x14ac:dyDescent="0.2">
      <c r="A50" s="1194"/>
      <c r="B50" s="1195"/>
      <c r="C50" s="763" t="s">
        <v>509</v>
      </c>
      <c r="D50" s="760"/>
      <c r="E50" s="1196">
        <v>1827.4</v>
      </c>
      <c r="F50" s="1196">
        <f>+E50/E$35*100</f>
        <v>20.630637750206034</v>
      </c>
      <c r="G50" s="1196">
        <v>1808</v>
      </c>
      <c r="H50" s="1196">
        <f>+G50/G$35*100</f>
        <v>20.419687831763454</v>
      </c>
      <c r="I50" s="1196">
        <v>1848.7</v>
      </c>
      <c r="J50" s="1196">
        <f>+I50/I$35*100</f>
        <v>20.876998825548828</v>
      </c>
      <c r="K50" s="1196">
        <v>1836.7</v>
      </c>
      <c r="L50" s="1196">
        <f>+K50/K$35*100</f>
        <v>20.74687390572581</v>
      </c>
      <c r="M50" s="1197">
        <v>1891.6</v>
      </c>
      <c r="N50" s="1197">
        <f>+M50/M$35*100</f>
        <v>21.367733773128798</v>
      </c>
      <c r="O50" s="1188"/>
      <c r="P50" s="848"/>
    </row>
    <row r="51" spans="1:16" s="1204" customFormat="1" ht="14.25" customHeight="1" x14ac:dyDescent="0.2">
      <c r="A51" s="1198"/>
      <c r="B51" s="1199"/>
      <c r="C51" s="1200"/>
      <c r="D51" s="761" t="s">
        <v>72</v>
      </c>
      <c r="E51" s="1201">
        <v>899.3</v>
      </c>
      <c r="F51" s="1201">
        <f>+E51/E50*100</f>
        <v>49.211995184415009</v>
      </c>
      <c r="G51" s="1201">
        <v>887</v>
      </c>
      <c r="H51" s="1201">
        <f>+G51/G50*100</f>
        <v>49.059734513274336</v>
      </c>
      <c r="I51" s="1201">
        <v>904.2</v>
      </c>
      <c r="J51" s="1201">
        <f>+I51/I50*100</f>
        <v>48.910044896413694</v>
      </c>
      <c r="K51" s="1201">
        <v>895.6</v>
      </c>
      <c r="L51" s="1201">
        <f>+K51/K50*100</f>
        <v>48.761365492459305</v>
      </c>
      <c r="M51" s="1202">
        <v>926.3</v>
      </c>
      <c r="N51" s="1202">
        <f>+M51/M50*100</f>
        <v>48.969126665256923</v>
      </c>
      <c r="O51" s="1178"/>
      <c r="P51" s="1203"/>
    </row>
    <row r="52" spans="1:16" s="1204" customFormat="1" ht="14.25" customHeight="1" x14ac:dyDescent="0.2">
      <c r="A52" s="1198"/>
      <c r="B52" s="1199"/>
      <c r="C52" s="1200"/>
      <c r="D52" s="761" t="s">
        <v>71</v>
      </c>
      <c r="E52" s="1201">
        <v>928.2</v>
      </c>
      <c r="F52" s="1201">
        <f>+E52/E50*100</f>
        <v>50.793477071248773</v>
      </c>
      <c r="G52" s="1201">
        <v>921</v>
      </c>
      <c r="H52" s="1201">
        <f>+G52/G50*100</f>
        <v>50.940265486725664</v>
      </c>
      <c r="I52" s="1201">
        <v>944.5</v>
      </c>
      <c r="J52" s="1201">
        <f>+I52/I50*100</f>
        <v>51.089955103586306</v>
      </c>
      <c r="K52" s="1201">
        <v>941.1</v>
      </c>
      <c r="L52" s="1201">
        <f>+K52/K50*100</f>
        <v>51.238634507540702</v>
      </c>
      <c r="M52" s="1202">
        <v>965.3</v>
      </c>
      <c r="N52" s="1202">
        <f>+M52/M50*100</f>
        <v>51.030873334743077</v>
      </c>
      <c r="O52" s="1178"/>
      <c r="P52" s="1203"/>
    </row>
    <row r="53" spans="1:16" s="837" customFormat="1" ht="18" customHeight="1" x14ac:dyDescent="0.2">
      <c r="A53" s="1194"/>
      <c r="B53" s="1195"/>
      <c r="C53" s="763" t="s">
        <v>510</v>
      </c>
      <c r="D53" s="760"/>
      <c r="E53" s="1196">
        <v>1593.9</v>
      </c>
      <c r="F53" s="1196">
        <f>+E53/E$35*100</f>
        <v>17.994513248360182</v>
      </c>
      <c r="G53" s="1196">
        <v>1614.7</v>
      </c>
      <c r="H53" s="1196">
        <f>+G53/G$35*100</f>
        <v>18.236543109484764</v>
      </c>
      <c r="I53" s="1196">
        <v>1593.4</v>
      </c>
      <c r="J53" s="1196">
        <f>+I53/I$35*100</f>
        <v>17.993947059354955</v>
      </c>
      <c r="K53" s="1196">
        <v>1596.1</v>
      </c>
      <c r="L53" s="1196">
        <f>+K53/K$35*100</f>
        <v>18.029120401224457</v>
      </c>
      <c r="M53" s="1197">
        <v>1609.4</v>
      </c>
      <c r="N53" s="1197">
        <f>+M53/M$35*100</f>
        <v>18.179969726408061</v>
      </c>
      <c r="O53" s="1188"/>
      <c r="P53" s="848"/>
    </row>
    <row r="54" spans="1:16" s="1204" customFormat="1" ht="14.25" customHeight="1" x14ac:dyDescent="0.2">
      <c r="A54" s="1198"/>
      <c r="B54" s="1199"/>
      <c r="C54" s="1200"/>
      <c r="D54" s="761" t="s">
        <v>72</v>
      </c>
      <c r="E54" s="1201">
        <v>623.29999999999995</v>
      </c>
      <c r="F54" s="1201">
        <f>+E54/E53*100</f>
        <v>39.105339105339098</v>
      </c>
      <c r="G54" s="1201">
        <v>629.79999999999995</v>
      </c>
      <c r="H54" s="1201">
        <f>+G54/G53*100</f>
        <v>39.004149377593357</v>
      </c>
      <c r="I54" s="1201">
        <v>622.6</v>
      </c>
      <c r="J54" s="1201">
        <f>+I54/I53*100</f>
        <v>39.073678925567968</v>
      </c>
      <c r="K54" s="1201">
        <v>613.6</v>
      </c>
      <c r="L54" s="1201">
        <f>+K54/K53*100</f>
        <v>38.443706534678284</v>
      </c>
      <c r="M54" s="1202">
        <v>613</v>
      </c>
      <c r="N54" s="1202">
        <f>+M54/M53*100</f>
        <v>38.088728718777183</v>
      </c>
      <c r="O54" s="1178"/>
      <c r="P54" s="1203"/>
    </row>
    <row r="55" spans="1:16" s="1204" customFormat="1" ht="14.25" customHeight="1" x14ac:dyDescent="0.2">
      <c r="A55" s="1198"/>
      <c r="B55" s="1199"/>
      <c r="C55" s="1200"/>
      <c r="D55" s="761" t="s">
        <v>71</v>
      </c>
      <c r="E55" s="1201">
        <v>970.6</v>
      </c>
      <c r="F55" s="1201">
        <f>+E55/E53*100</f>
        <v>60.894660894660888</v>
      </c>
      <c r="G55" s="1201">
        <v>984.9</v>
      </c>
      <c r="H55" s="1201">
        <f>+G55/G53*100</f>
        <v>60.995850622406635</v>
      </c>
      <c r="I55" s="1201">
        <v>970.7</v>
      </c>
      <c r="J55" s="1201">
        <f>+I55/I53*100</f>
        <v>60.920045186393878</v>
      </c>
      <c r="K55" s="1201">
        <v>982.5</v>
      </c>
      <c r="L55" s="1201">
        <f>+K55/K53*100</f>
        <v>61.556293465321723</v>
      </c>
      <c r="M55" s="1202">
        <v>996.4</v>
      </c>
      <c r="N55" s="1202">
        <f>+M55/M53*100</f>
        <v>61.91127128122281</v>
      </c>
      <c r="O55" s="1178"/>
      <c r="P55" s="1203"/>
    </row>
    <row r="56" spans="1:16" s="837" customFormat="1" ht="13.5" customHeight="1" x14ac:dyDescent="0.2">
      <c r="A56" s="852"/>
      <c r="B56" s="853"/>
      <c r="C56" s="854" t="s">
        <v>415</v>
      </c>
      <c r="D56" s="855"/>
      <c r="E56" s="856"/>
      <c r="F56" s="1205"/>
      <c r="G56" s="856"/>
      <c r="H56" s="1205"/>
      <c r="I56" s="856"/>
      <c r="J56" s="1205"/>
      <c r="K56" s="856"/>
      <c r="L56" s="1205"/>
      <c r="M56" s="856"/>
      <c r="N56" s="1205"/>
      <c r="O56" s="857"/>
      <c r="P56" s="848"/>
    </row>
    <row r="57" spans="1:16" ht="13.5" customHeight="1" x14ac:dyDescent="0.2">
      <c r="A57" s="1151"/>
      <c r="B57" s="1206"/>
      <c r="C57" s="1207" t="s">
        <v>400</v>
      </c>
      <c r="D57" s="1172"/>
      <c r="E57" s="1155"/>
      <c r="F57" s="1208" t="s">
        <v>88</v>
      </c>
      <c r="G57" s="1209"/>
      <c r="H57" s="1209"/>
      <c r="I57" s="1210"/>
      <c r="J57" s="1209"/>
      <c r="K57" s="1209"/>
      <c r="L57" s="1209"/>
      <c r="M57" s="1209"/>
      <c r="N57" s="1209"/>
      <c r="O57" s="1178"/>
      <c r="P57" s="1149"/>
    </row>
    <row r="58" spans="1:16" ht="13.5" customHeight="1" x14ac:dyDescent="0.2">
      <c r="A58" s="1151"/>
      <c r="B58" s="978">
        <v>6</v>
      </c>
      <c r="C58" s="1455">
        <v>43070</v>
      </c>
      <c r="D58" s="1455"/>
      <c r="E58" s="1177"/>
      <c r="F58" s="1177"/>
      <c r="G58" s="1177"/>
      <c r="H58" s="1177"/>
      <c r="I58" s="1177"/>
      <c r="J58" s="1177"/>
      <c r="K58" s="1177"/>
      <c r="L58" s="1177"/>
      <c r="M58" s="1177"/>
      <c r="N58" s="1177"/>
      <c r="O58" s="1177"/>
      <c r="P58" s="1177"/>
    </row>
  </sheetData>
  <mergeCells count="120">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C35:D35"/>
    <mergeCell ref="C58:D58"/>
    <mergeCell ref="C31:D32"/>
    <mergeCell ref="E33:F33"/>
    <mergeCell ref="G33:H33"/>
    <mergeCell ref="I33:J33"/>
    <mergeCell ref="K33:L33"/>
    <mergeCell ref="M33:N33"/>
    <mergeCell ref="E27:F27"/>
    <mergeCell ref="G27:H27"/>
    <mergeCell ref="I27:J27"/>
    <mergeCell ref="K27:L27"/>
    <mergeCell ref="M27:N27"/>
    <mergeCell ref="M29:N29"/>
  </mergeCells>
  <conditionalFormatting sqref="E7:N7 E33:N33">
    <cfRule type="cellIs" dxfId="1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R68"/>
  <sheetViews>
    <sheetView zoomScaleNormal="100" workbookViewId="0"/>
  </sheetViews>
  <sheetFormatPr defaultRowHeight="12.75" x14ac:dyDescent="0.2"/>
  <cols>
    <col min="1" max="1" width="1" style="1150" customWidth="1"/>
    <col min="2" max="2" width="2.5703125" style="1150" customWidth="1"/>
    <col min="3" max="3" width="1" style="1150" customWidth="1"/>
    <col min="4" max="4" width="34" style="1150" customWidth="1"/>
    <col min="5" max="5" width="7.42578125" style="1150" customWidth="1"/>
    <col min="6" max="6" width="4.85546875" style="1150" customWidth="1"/>
    <col min="7" max="7" width="7.42578125" style="1150" customWidth="1"/>
    <col min="8" max="8" width="4.85546875" style="1150" customWidth="1"/>
    <col min="9" max="9" width="7.42578125" style="1150" customWidth="1"/>
    <col min="10" max="10" width="4.85546875" style="1150" customWidth="1"/>
    <col min="11" max="11" width="7.42578125" style="1150" customWidth="1"/>
    <col min="12" max="12" width="4.85546875" style="1150" customWidth="1"/>
    <col min="13" max="13" width="7.42578125" style="1150" customWidth="1"/>
    <col min="14" max="14" width="4.85546875" style="1150" customWidth="1"/>
    <col min="15" max="15" width="2.5703125" style="1150" customWidth="1"/>
    <col min="16" max="16" width="1" style="1150" customWidth="1"/>
    <col min="17" max="17" width="9.140625" style="1213" customWidth="1"/>
    <col min="18" max="18" width="9.140625" style="1214" customWidth="1"/>
    <col min="19" max="16384" width="9.140625" style="1150"/>
  </cols>
  <sheetData>
    <row r="1" spans="1:18" ht="13.5" customHeight="1" x14ac:dyDescent="0.2">
      <c r="A1" s="1151"/>
      <c r="B1" s="1211"/>
      <c r="C1" s="1483" t="s">
        <v>321</v>
      </c>
      <c r="D1" s="1483"/>
      <c r="E1" s="1145"/>
      <c r="F1" s="1145"/>
      <c r="G1" s="1145"/>
      <c r="H1" s="1145"/>
      <c r="I1" s="1145"/>
      <c r="J1" s="1145"/>
      <c r="K1" s="1145"/>
      <c r="L1" s="1145"/>
      <c r="M1" s="1212"/>
      <c r="N1" s="1145"/>
      <c r="O1" s="1145"/>
      <c r="P1" s="1151"/>
    </row>
    <row r="2" spans="1:18" ht="9.75" customHeight="1" x14ac:dyDescent="0.2">
      <c r="A2" s="1151"/>
      <c r="B2" s="1215"/>
      <c r="C2" s="1216"/>
      <c r="D2" s="1215"/>
      <c r="E2" s="1217"/>
      <c r="F2" s="1217"/>
      <c r="G2" s="1217"/>
      <c r="H2" s="1217"/>
      <c r="I2" s="1153"/>
      <c r="J2" s="1153"/>
      <c r="K2" s="1153"/>
      <c r="L2" s="1153"/>
      <c r="M2" s="1153"/>
      <c r="N2" s="1153"/>
      <c r="O2" s="1218"/>
      <c r="P2" s="1151"/>
    </row>
    <row r="3" spans="1:18" ht="9" customHeight="1" thickBot="1" x14ac:dyDescent="0.25">
      <c r="A3" s="1151"/>
      <c r="B3" s="1145"/>
      <c r="C3" s="1186"/>
      <c r="D3" s="1145"/>
      <c r="E3" s="1145"/>
      <c r="F3" s="1145"/>
      <c r="G3" s="1145"/>
      <c r="H3" s="1145"/>
      <c r="I3" s="1145"/>
      <c r="J3" s="1145"/>
      <c r="K3" s="1145"/>
      <c r="L3" s="1145"/>
      <c r="M3" s="1462" t="s">
        <v>73</v>
      </c>
      <c r="N3" s="1462"/>
      <c r="O3" s="1219"/>
      <c r="P3" s="1151"/>
    </row>
    <row r="4" spans="1:18" s="1163" customFormat="1" ht="13.5" customHeight="1" thickBot="1" x14ac:dyDescent="0.25">
      <c r="A4" s="1157"/>
      <c r="B4" s="1220"/>
      <c r="C4" s="1484" t="s">
        <v>160</v>
      </c>
      <c r="D4" s="1485"/>
      <c r="E4" s="1485"/>
      <c r="F4" s="1485"/>
      <c r="G4" s="1485"/>
      <c r="H4" s="1485"/>
      <c r="I4" s="1485"/>
      <c r="J4" s="1485"/>
      <c r="K4" s="1485"/>
      <c r="L4" s="1485"/>
      <c r="M4" s="1485"/>
      <c r="N4" s="1486"/>
      <c r="O4" s="1219"/>
      <c r="P4" s="1157"/>
      <c r="Q4" s="1213"/>
      <c r="R4" s="1214"/>
    </row>
    <row r="5" spans="1:18" ht="3.75" customHeight="1" x14ac:dyDescent="0.2">
      <c r="A5" s="1151"/>
      <c r="B5" s="1145"/>
      <c r="C5" s="1487" t="s">
        <v>154</v>
      </c>
      <c r="D5" s="1488"/>
      <c r="E5" s="1145"/>
      <c r="F5" s="1221"/>
      <c r="G5" s="1221"/>
      <c r="H5" s="1221"/>
      <c r="I5" s="1221"/>
      <c r="J5" s="1221"/>
      <c r="K5" s="1145"/>
      <c r="L5" s="1221"/>
      <c r="M5" s="1221"/>
      <c r="N5" s="1221"/>
      <c r="O5" s="1219"/>
      <c r="P5" s="1151"/>
    </row>
    <row r="6" spans="1:18" ht="12.75" customHeight="1" x14ac:dyDescent="0.2">
      <c r="A6" s="1151"/>
      <c r="B6" s="1145"/>
      <c r="C6" s="1488"/>
      <c r="D6" s="1488"/>
      <c r="E6" s="1166" t="s">
        <v>34</v>
      </c>
      <c r="F6" s="1167" t="s">
        <v>664</v>
      </c>
      <c r="G6" s="1166" t="s">
        <v>34</v>
      </c>
      <c r="H6" s="1167" t="s">
        <v>34</v>
      </c>
      <c r="I6" s="1168"/>
      <c r="J6" s="1167" t="s">
        <v>34</v>
      </c>
      <c r="K6" s="1169" t="s">
        <v>665</v>
      </c>
      <c r="L6" s="1170" t="s">
        <v>34</v>
      </c>
      <c r="M6" s="1170" t="s">
        <v>34</v>
      </c>
      <c r="N6" s="1171"/>
      <c r="O6" s="1219"/>
      <c r="P6" s="1151"/>
      <c r="Q6" s="1222"/>
      <c r="R6" s="1222"/>
    </row>
    <row r="7" spans="1:18" x14ac:dyDescent="0.2">
      <c r="A7" s="1151"/>
      <c r="B7" s="1145"/>
      <c r="C7" s="1223"/>
      <c r="D7" s="1223"/>
      <c r="E7" s="1458" t="s">
        <v>666</v>
      </c>
      <c r="F7" s="1458"/>
      <c r="G7" s="1458" t="s">
        <v>667</v>
      </c>
      <c r="H7" s="1458"/>
      <c r="I7" s="1458" t="s">
        <v>668</v>
      </c>
      <c r="J7" s="1458"/>
      <c r="K7" s="1458" t="s">
        <v>669</v>
      </c>
      <c r="L7" s="1458"/>
      <c r="M7" s="1458" t="s">
        <v>666</v>
      </c>
      <c r="N7" s="1458"/>
      <c r="O7" s="1224"/>
      <c r="P7" s="1151"/>
    </row>
    <row r="8" spans="1:18" s="1176" customFormat="1" ht="16.5" customHeight="1" x14ac:dyDescent="0.2">
      <c r="A8" s="1173"/>
      <c r="B8" s="1225"/>
      <c r="C8" s="1454" t="s">
        <v>13</v>
      </c>
      <c r="D8" s="1454"/>
      <c r="E8" s="1466">
        <v>4661.5</v>
      </c>
      <c r="F8" s="1466"/>
      <c r="G8" s="1466">
        <v>4643.6000000000004</v>
      </c>
      <c r="H8" s="1466"/>
      <c r="I8" s="1466">
        <v>4658.1000000000004</v>
      </c>
      <c r="J8" s="1466"/>
      <c r="K8" s="1466">
        <v>4760.3999999999996</v>
      </c>
      <c r="L8" s="1466"/>
      <c r="M8" s="1467">
        <v>4803</v>
      </c>
      <c r="N8" s="1467"/>
      <c r="O8" s="1226"/>
      <c r="P8" s="1173"/>
      <c r="Q8" s="1213"/>
      <c r="R8" s="1214"/>
    </row>
    <row r="9" spans="1:18" ht="12" customHeight="1" x14ac:dyDescent="0.2">
      <c r="A9" s="1151"/>
      <c r="B9" s="1227"/>
      <c r="C9" s="757" t="s">
        <v>72</v>
      </c>
      <c r="D9" s="1177"/>
      <c r="E9" s="1481">
        <v>2400.6</v>
      </c>
      <c r="F9" s="1481"/>
      <c r="G9" s="1481">
        <v>2377</v>
      </c>
      <c r="H9" s="1481"/>
      <c r="I9" s="1481">
        <v>2389.1</v>
      </c>
      <c r="J9" s="1481"/>
      <c r="K9" s="1481">
        <v>2443.8000000000002</v>
      </c>
      <c r="L9" s="1481"/>
      <c r="M9" s="1482">
        <v>2471.6999999999998</v>
      </c>
      <c r="N9" s="1482"/>
      <c r="O9" s="1224"/>
      <c r="P9" s="1151"/>
      <c r="Q9" s="1228"/>
      <c r="R9" s="1228"/>
    </row>
    <row r="10" spans="1:18" ht="12" customHeight="1" x14ac:dyDescent="0.2">
      <c r="A10" s="1151"/>
      <c r="B10" s="1227"/>
      <c r="C10" s="757" t="s">
        <v>71</v>
      </c>
      <c r="D10" s="1177"/>
      <c r="E10" s="1481">
        <v>2260.9</v>
      </c>
      <c r="F10" s="1481"/>
      <c r="G10" s="1481">
        <v>2266.6999999999998</v>
      </c>
      <c r="H10" s="1481"/>
      <c r="I10" s="1481">
        <v>2269</v>
      </c>
      <c r="J10" s="1481"/>
      <c r="K10" s="1481">
        <v>2316.6</v>
      </c>
      <c r="L10" s="1481"/>
      <c r="M10" s="1482">
        <v>2331.3000000000002</v>
      </c>
      <c r="N10" s="1482"/>
      <c r="O10" s="1224"/>
      <c r="P10" s="1151"/>
    </row>
    <row r="11" spans="1:18" ht="15.75" customHeight="1" x14ac:dyDescent="0.2">
      <c r="A11" s="1151"/>
      <c r="B11" s="1227"/>
      <c r="C11" s="757" t="s">
        <v>155</v>
      </c>
      <c r="D11" s="1177"/>
      <c r="E11" s="1481">
        <v>272.89999999999998</v>
      </c>
      <c r="F11" s="1481"/>
      <c r="G11" s="1481">
        <v>265</v>
      </c>
      <c r="H11" s="1481"/>
      <c r="I11" s="1481">
        <v>274</v>
      </c>
      <c r="J11" s="1481"/>
      <c r="K11" s="1481">
        <v>275.39999999999998</v>
      </c>
      <c r="L11" s="1481"/>
      <c r="M11" s="1482">
        <v>291.2</v>
      </c>
      <c r="N11" s="1482"/>
      <c r="O11" s="1224"/>
      <c r="P11" s="1151"/>
    </row>
    <row r="12" spans="1:18" ht="12" customHeight="1" x14ac:dyDescent="0.2">
      <c r="A12" s="1151"/>
      <c r="B12" s="1227"/>
      <c r="C12" s="757" t="s">
        <v>156</v>
      </c>
      <c r="D12" s="1177"/>
      <c r="E12" s="1460">
        <v>2245.5</v>
      </c>
      <c r="F12" s="1460"/>
      <c r="G12" s="1460">
        <v>2230.4</v>
      </c>
      <c r="H12" s="1460"/>
      <c r="I12" s="1460">
        <v>2221.4</v>
      </c>
      <c r="J12" s="1460"/>
      <c r="K12" s="1460">
        <v>2241.9</v>
      </c>
      <c r="L12" s="1460"/>
      <c r="M12" s="1463">
        <v>2248.1</v>
      </c>
      <c r="N12" s="1463"/>
      <c r="O12" s="1224"/>
      <c r="P12" s="1151"/>
    </row>
    <row r="13" spans="1:18" ht="12" customHeight="1" x14ac:dyDescent="0.2">
      <c r="A13" s="1151"/>
      <c r="B13" s="1227"/>
      <c r="C13" s="757" t="s">
        <v>157</v>
      </c>
      <c r="D13" s="1177"/>
      <c r="E13" s="1460">
        <v>2143.1</v>
      </c>
      <c r="F13" s="1460"/>
      <c r="G13" s="1460">
        <v>2148.1999999999998</v>
      </c>
      <c r="H13" s="1460"/>
      <c r="I13" s="1460">
        <v>2162.6999999999998</v>
      </c>
      <c r="J13" s="1460"/>
      <c r="K13" s="1460">
        <v>2243.1</v>
      </c>
      <c r="L13" s="1460"/>
      <c r="M13" s="1463">
        <v>2263.8000000000002</v>
      </c>
      <c r="N13" s="1463"/>
      <c r="O13" s="1224"/>
      <c r="P13" s="1151"/>
    </row>
    <row r="14" spans="1:18" ht="15.75" customHeight="1" x14ac:dyDescent="0.2">
      <c r="A14" s="1151"/>
      <c r="B14" s="1227"/>
      <c r="C14" s="757" t="s">
        <v>379</v>
      </c>
      <c r="D14" s="1177"/>
      <c r="E14" s="1481">
        <v>341.8</v>
      </c>
      <c r="F14" s="1481"/>
      <c r="G14" s="1481">
        <v>307.3</v>
      </c>
      <c r="H14" s="1481"/>
      <c r="I14" s="1481">
        <v>301</v>
      </c>
      <c r="J14" s="1481"/>
      <c r="K14" s="1481">
        <v>331.9</v>
      </c>
      <c r="L14" s="1481"/>
      <c r="M14" s="1482">
        <v>304.5</v>
      </c>
      <c r="N14" s="1482"/>
      <c r="O14" s="1224"/>
      <c r="P14" s="1151"/>
    </row>
    <row r="15" spans="1:18" ht="12" customHeight="1" x14ac:dyDescent="0.2">
      <c r="A15" s="1151"/>
      <c r="B15" s="1227"/>
      <c r="C15" s="757" t="s">
        <v>161</v>
      </c>
      <c r="D15" s="1177"/>
      <c r="E15" s="1460">
        <v>1132.2</v>
      </c>
      <c r="F15" s="1460"/>
      <c r="G15" s="1460">
        <v>1159.2</v>
      </c>
      <c r="H15" s="1460"/>
      <c r="I15" s="1460">
        <v>1133.0999999999999</v>
      </c>
      <c r="J15" s="1460"/>
      <c r="K15" s="1460">
        <v>1164.5</v>
      </c>
      <c r="L15" s="1460"/>
      <c r="M15" s="1463">
        <v>1181</v>
      </c>
      <c r="N15" s="1463"/>
      <c r="O15" s="1224"/>
      <c r="P15" s="1151"/>
      <c r="Q15" s="1229"/>
      <c r="R15" s="1229"/>
    </row>
    <row r="16" spans="1:18" ht="12" customHeight="1" x14ac:dyDescent="0.2">
      <c r="A16" s="1151"/>
      <c r="B16" s="1227"/>
      <c r="C16" s="757" t="s">
        <v>162</v>
      </c>
      <c r="D16" s="1177"/>
      <c r="E16" s="1460">
        <v>3187.5</v>
      </c>
      <c r="F16" s="1460"/>
      <c r="G16" s="1460">
        <v>3177.1</v>
      </c>
      <c r="H16" s="1460"/>
      <c r="I16" s="1460">
        <v>3224</v>
      </c>
      <c r="J16" s="1460"/>
      <c r="K16" s="1460">
        <v>3264</v>
      </c>
      <c r="L16" s="1460"/>
      <c r="M16" s="1463">
        <v>3317.5</v>
      </c>
      <c r="N16" s="1463"/>
      <c r="O16" s="1224"/>
      <c r="P16" s="1151"/>
    </row>
    <row r="17" spans="1:18" s="1233" customFormat="1" ht="15.75" customHeight="1" x14ac:dyDescent="0.2">
      <c r="A17" s="1230"/>
      <c r="B17" s="1231"/>
      <c r="C17" s="757" t="s">
        <v>163</v>
      </c>
      <c r="D17" s="1177"/>
      <c r="E17" s="1460">
        <v>4106</v>
      </c>
      <c r="F17" s="1460"/>
      <c r="G17" s="1460">
        <v>4090.1</v>
      </c>
      <c r="H17" s="1460"/>
      <c r="I17" s="1460">
        <v>4107.5</v>
      </c>
      <c r="J17" s="1460"/>
      <c r="K17" s="1460">
        <v>4205.6000000000004</v>
      </c>
      <c r="L17" s="1460"/>
      <c r="M17" s="1463">
        <v>4295</v>
      </c>
      <c r="N17" s="1463"/>
      <c r="O17" s="1232"/>
      <c r="P17" s="1230"/>
      <c r="Q17" s="1213"/>
      <c r="R17" s="1214"/>
    </row>
    <row r="18" spans="1:18" s="1233" customFormat="1" ht="12" customHeight="1" x14ac:dyDescent="0.2">
      <c r="A18" s="1230"/>
      <c r="B18" s="1231"/>
      <c r="C18" s="757" t="s">
        <v>164</v>
      </c>
      <c r="D18" s="1177"/>
      <c r="E18" s="1460">
        <v>555.5</v>
      </c>
      <c r="F18" s="1460"/>
      <c r="G18" s="1460">
        <v>553.5</v>
      </c>
      <c r="H18" s="1460"/>
      <c r="I18" s="1460">
        <v>550.70000000000005</v>
      </c>
      <c r="J18" s="1460"/>
      <c r="K18" s="1460">
        <v>554.79999999999995</v>
      </c>
      <c r="L18" s="1460"/>
      <c r="M18" s="1463">
        <v>508</v>
      </c>
      <c r="N18" s="1463"/>
      <c r="O18" s="1232"/>
      <c r="P18" s="1230"/>
      <c r="Q18" s="1213"/>
      <c r="R18" s="1214"/>
    </row>
    <row r="19" spans="1:18" ht="15.75" customHeight="1" x14ac:dyDescent="0.2">
      <c r="A19" s="1151"/>
      <c r="B19" s="1227"/>
      <c r="C19" s="757" t="s">
        <v>165</v>
      </c>
      <c r="D19" s="1177"/>
      <c r="E19" s="1460">
        <v>3822.9</v>
      </c>
      <c r="F19" s="1460"/>
      <c r="G19" s="1460">
        <v>3837.1</v>
      </c>
      <c r="H19" s="1460"/>
      <c r="I19" s="1460">
        <v>3852.8</v>
      </c>
      <c r="J19" s="1460"/>
      <c r="K19" s="1460">
        <v>3931.5</v>
      </c>
      <c r="L19" s="1460"/>
      <c r="M19" s="1463">
        <v>3998.8</v>
      </c>
      <c r="N19" s="1463"/>
      <c r="O19" s="1224"/>
      <c r="P19" s="1151"/>
      <c r="R19" s="1229"/>
    </row>
    <row r="20" spans="1:18" ht="12" customHeight="1" x14ac:dyDescent="0.2">
      <c r="A20" s="1151"/>
      <c r="B20" s="1227"/>
      <c r="C20" s="1234"/>
      <c r="D20" s="1144" t="s">
        <v>166</v>
      </c>
      <c r="E20" s="1460">
        <v>2966.7</v>
      </c>
      <c r="F20" s="1460"/>
      <c r="G20" s="1460">
        <v>2987.5</v>
      </c>
      <c r="H20" s="1460"/>
      <c r="I20" s="1460">
        <v>3035.7</v>
      </c>
      <c r="J20" s="1460"/>
      <c r="K20" s="1460">
        <v>3062.5</v>
      </c>
      <c r="L20" s="1460"/>
      <c r="M20" s="1463">
        <v>3099.9</v>
      </c>
      <c r="N20" s="1463"/>
      <c r="O20" s="1224"/>
      <c r="P20" s="1151"/>
      <c r="R20" s="1235"/>
    </row>
    <row r="21" spans="1:18" ht="12" customHeight="1" x14ac:dyDescent="0.2">
      <c r="A21" s="1151"/>
      <c r="B21" s="1227"/>
      <c r="C21" s="1234"/>
      <c r="D21" s="1144" t="s">
        <v>167</v>
      </c>
      <c r="E21" s="1460">
        <v>709.5</v>
      </c>
      <c r="F21" s="1460"/>
      <c r="G21" s="1460">
        <v>704</v>
      </c>
      <c r="H21" s="1460"/>
      <c r="I21" s="1460">
        <v>681.4</v>
      </c>
      <c r="J21" s="1460"/>
      <c r="K21" s="1460">
        <v>727.9</v>
      </c>
      <c r="L21" s="1460"/>
      <c r="M21" s="1463">
        <v>763</v>
      </c>
      <c r="N21" s="1463"/>
      <c r="O21" s="1224"/>
      <c r="P21" s="1151"/>
    </row>
    <row r="22" spans="1:18" ht="12" customHeight="1" x14ac:dyDescent="0.2">
      <c r="A22" s="1151"/>
      <c r="B22" s="1227"/>
      <c r="C22" s="1234"/>
      <c r="D22" s="1144" t="s">
        <v>129</v>
      </c>
      <c r="E22" s="1460">
        <v>146.69999999999999</v>
      </c>
      <c r="F22" s="1460"/>
      <c r="G22" s="1460">
        <v>145.6</v>
      </c>
      <c r="H22" s="1460"/>
      <c r="I22" s="1460">
        <v>135.69999999999999</v>
      </c>
      <c r="J22" s="1460"/>
      <c r="K22" s="1460">
        <v>141.1</v>
      </c>
      <c r="L22" s="1460"/>
      <c r="M22" s="1463">
        <v>135.9</v>
      </c>
      <c r="N22" s="1463"/>
      <c r="O22" s="1224"/>
      <c r="P22" s="1151"/>
    </row>
    <row r="23" spans="1:18" ht="12" customHeight="1" x14ac:dyDescent="0.2">
      <c r="A23" s="1151"/>
      <c r="B23" s="1227"/>
      <c r="C23" s="757" t="s">
        <v>168</v>
      </c>
      <c r="D23" s="1177"/>
      <c r="E23" s="1460">
        <v>808.4</v>
      </c>
      <c r="F23" s="1460"/>
      <c r="G23" s="1460">
        <v>781.3</v>
      </c>
      <c r="H23" s="1460"/>
      <c r="I23" s="1460">
        <v>782.5</v>
      </c>
      <c r="J23" s="1460"/>
      <c r="K23" s="1460">
        <v>806.2</v>
      </c>
      <c r="L23" s="1460"/>
      <c r="M23" s="1463">
        <v>782.8</v>
      </c>
      <c r="N23" s="1463"/>
      <c r="O23" s="1224"/>
      <c r="P23" s="1151"/>
    </row>
    <row r="24" spans="1:18" ht="12" customHeight="1" x14ac:dyDescent="0.2">
      <c r="A24" s="1151"/>
      <c r="B24" s="1227"/>
      <c r="C24" s="757" t="s">
        <v>129</v>
      </c>
      <c r="D24" s="1177"/>
      <c r="E24" s="1460">
        <v>30.2</v>
      </c>
      <c r="F24" s="1460"/>
      <c r="G24" s="1460">
        <v>25.2</v>
      </c>
      <c r="H24" s="1460"/>
      <c r="I24" s="1460">
        <v>22.8</v>
      </c>
      <c r="J24" s="1460"/>
      <c r="K24" s="1460">
        <v>22.7</v>
      </c>
      <c r="L24" s="1460"/>
      <c r="M24" s="1463">
        <v>21.4</v>
      </c>
      <c r="N24" s="1463"/>
      <c r="O24" s="1224"/>
      <c r="P24" s="1151"/>
    </row>
    <row r="25" spans="1:18" ht="16.5" customHeight="1" x14ac:dyDescent="0.2">
      <c r="A25" s="1151"/>
      <c r="B25" s="1227"/>
      <c r="C25" s="762" t="s">
        <v>169</v>
      </c>
      <c r="D25" s="760"/>
      <c r="E25" s="1459"/>
      <c r="F25" s="1459"/>
      <c r="G25" s="1459"/>
      <c r="H25" s="1459"/>
      <c r="I25" s="1459"/>
      <c r="J25" s="1459"/>
      <c r="K25" s="1459"/>
      <c r="L25" s="1459"/>
      <c r="M25" s="1461"/>
      <c r="N25" s="1461"/>
      <c r="O25" s="1224"/>
      <c r="P25" s="1151"/>
    </row>
    <row r="26" spans="1:18" s="837" customFormat="1" ht="13.5" customHeight="1" x14ac:dyDescent="0.2">
      <c r="A26" s="1194"/>
      <c r="B26" s="1478" t="s">
        <v>170</v>
      </c>
      <c r="C26" s="1478"/>
      <c r="D26" s="1478"/>
      <c r="E26" s="1479">
        <v>66</v>
      </c>
      <c r="F26" s="1479"/>
      <c r="G26" s="1479">
        <v>65.900000000000006</v>
      </c>
      <c r="H26" s="1479"/>
      <c r="I26" s="1479">
        <v>66.3</v>
      </c>
      <c r="J26" s="1479"/>
      <c r="K26" s="1479">
        <v>67.599999999999994</v>
      </c>
      <c r="L26" s="1479"/>
      <c r="M26" s="1480">
        <v>68.5</v>
      </c>
      <c r="N26" s="1480"/>
      <c r="O26" s="1236"/>
      <c r="P26" s="1194"/>
      <c r="Q26" s="1213"/>
      <c r="R26" s="1214"/>
    </row>
    <row r="27" spans="1:18" ht="12" customHeight="1" x14ac:dyDescent="0.2">
      <c r="A27" s="1151"/>
      <c r="B27" s="1227"/>
      <c r="C27" s="760"/>
      <c r="D27" s="1144" t="s">
        <v>72</v>
      </c>
      <c r="E27" s="1459">
        <v>69.3</v>
      </c>
      <c r="F27" s="1459"/>
      <c r="G27" s="1459">
        <v>68.8</v>
      </c>
      <c r="H27" s="1459"/>
      <c r="I27" s="1459">
        <v>69.400000000000006</v>
      </c>
      <c r="J27" s="1459"/>
      <c r="K27" s="1459">
        <v>70.8</v>
      </c>
      <c r="L27" s="1459"/>
      <c r="M27" s="1461">
        <v>72</v>
      </c>
      <c r="N27" s="1461"/>
      <c r="O27" s="1224"/>
      <c r="P27" s="1151"/>
    </row>
    <row r="28" spans="1:18" ht="12" customHeight="1" x14ac:dyDescent="0.2">
      <c r="A28" s="1151"/>
      <c r="B28" s="1227"/>
      <c r="C28" s="760"/>
      <c r="D28" s="1144" t="s">
        <v>71</v>
      </c>
      <c r="E28" s="1459">
        <v>62.9</v>
      </c>
      <c r="F28" s="1459"/>
      <c r="G28" s="1459">
        <v>63.2</v>
      </c>
      <c r="H28" s="1459"/>
      <c r="I28" s="1459">
        <v>63.4</v>
      </c>
      <c r="J28" s="1459"/>
      <c r="K28" s="1459">
        <v>64.5</v>
      </c>
      <c r="L28" s="1459"/>
      <c r="M28" s="1461">
        <v>65.3</v>
      </c>
      <c r="N28" s="1461"/>
      <c r="O28" s="1224"/>
      <c r="P28" s="1151"/>
    </row>
    <row r="29" spans="1:18" s="837" customFormat="1" ht="14.25" customHeight="1" x14ac:dyDescent="0.2">
      <c r="A29" s="1194"/>
      <c r="B29" s="1478" t="s">
        <v>155</v>
      </c>
      <c r="C29" s="1478"/>
      <c r="D29" s="1478"/>
      <c r="E29" s="1479">
        <v>24.9</v>
      </c>
      <c r="F29" s="1479"/>
      <c r="G29" s="1479">
        <v>24.2</v>
      </c>
      <c r="H29" s="1479"/>
      <c r="I29" s="1479">
        <v>25</v>
      </c>
      <c r="J29" s="1479"/>
      <c r="K29" s="1479">
        <v>25.2</v>
      </c>
      <c r="L29" s="1479"/>
      <c r="M29" s="1480">
        <v>26.7</v>
      </c>
      <c r="N29" s="1480"/>
      <c r="O29" s="1236"/>
      <c r="P29" s="1194"/>
      <c r="Q29" s="1213"/>
      <c r="R29" s="1214"/>
    </row>
    <row r="30" spans="1:18" ht="12" customHeight="1" x14ac:dyDescent="0.2">
      <c r="A30" s="1151"/>
      <c r="B30" s="1227"/>
      <c r="C30" s="760"/>
      <c r="D30" s="1144" t="s">
        <v>72</v>
      </c>
      <c r="E30" s="1459">
        <v>27</v>
      </c>
      <c r="F30" s="1459"/>
      <c r="G30" s="1459">
        <v>25.8</v>
      </c>
      <c r="H30" s="1459"/>
      <c r="I30" s="1459">
        <v>26.8</v>
      </c>
      <c r="J30" s="1459"/>
      <c r="K30" s="1459">
        <v>26.4</v>
      </c>
      <c r="L30" s="1459"/>
      <c r="M30" s="1461">
        <v>28.6</v>
      </c>
      <c r="N30" s="1461"/>
      <c r="O30" s="1224"/>
      <c r="P30" s="1151"/>
    </row>
    <row r="31" spans="1:18" ht="12" customHeight="1" x14ac:dyDescent="0.2">
      <c r="A31" s="1151"/>
      <c r="B31" s="1227"/>
      <c r="C31" s="760"/>
      <c r="D31" s="1144" t="s">
        <v>71</v>
      </c>
      <c r="E31" s="1459">
        <v>22.7</v>
      </c>
      <c r="F31" s="1459"/>
      <c r="G31" s="1459">
        <v>22.5</v>
      </c>
      <c r="H31" s="1459"/>
      <c r="I31" s="1459">
        <v>23.2</v>
      </c>
      <c r="J31" s="1459"/>
      <c r="K31" s="1459">
        <v>23.9</v>
      </c>
      <c r="L31" s="1459"/>
      <c r="M31" s="1461">
        <v>24.6</v>
      </c>
      <c r="N31" s="1461"/>
      <c r="O31" s="1224"/>
      <c r="P31" s="1151"/>
    </row>
    <row r="32" spans="1:18" s="837" customFormat="1" ht="14.25" customHeight="1" x14ac:dyDescent="0.2">
      <c r="A32" s="1194"/>
      <c r="B32" s="1478" t="s">
        <v>171</v>
      </c>
      <c r="C32" s="1478"/>
      <c r="D32" s="1478"/>
      <c r="E32" s="1479">
        <v>53.2</v>
      </c>
      <c r="F32" s="1479"/>
      <c r="G32" s="1479">
        <v>52.9</v>
      </c>
      <c r="H32" s="1479"/>
      <c r="I32" s="1479">
        <v>53.9</v>
      </c>
      <c r="J32" s="1479"/>
      <c r="K32" s="1479">
        <v>56.1</v>
      </c>
      <c r="L32" s="1479"/>
      <c r="M32" s="1480">
        <v>57.1</v>
      </c>
      <c r="N32" s="1480"/>
      <c r="O32" s="1236"/>
      <c r="P32" s="1194"/>
      <c r="Q32" s="1213"/>
      <c r="R32" s="1214"/>
    </row>
    <row r="33" spans="1:18" ht="12" customHeight="1" x14ac:dyDescent="0.2">
      <c r="A33" s="1151"/>
      <c r="B33" s="1227"/>
      <c r="C33" s="760"/>
      <c r="D33" s="1144" t="s">
        <v>72</v>
      </c>
      <c r="E33" s="1459">
        <v>60.6</v>
      </c>
      <c r="F33" s="1459"/>
      <c r="G33" s="1459">
        <v>59.3</v>
      </c>
      <c r="H33" s="1459"/>
      <c r="I33" s="1459">
        <v>60.4</v>
      </c>
      <c r="J33" s="1459"/>
      <c r="K33" s="1459">
        <v>62.2</v>
      </c>
      <c r="L33" s="1459"/>
      <c r="M33" s="1461">
        <v>64.099999999999994</v>
      </c>
      <c r="N33" s="1461"/>
      <c r="O33" s="1224"/>
      <c r="P33" s="1151"/>
    </row>
    <row r="34" spans="1:18" ht="12" customHeight="1" x14ac:dyDescent="0.2">
      <c r="A34" s="1151"/>
      <c r="B34" s="1227"/>
      <c r="C34" s="760"/>
      <c r="D34" s="1144" t="s">
        <v>71</v>
      </c>
      <c r="E34" s="1459">
        <v>46.6</v>
      </c>
      <c r="F34" s="1459"/>
      <c r="G34" s="1459">
        <v>47.2</v>
      </c>
      <c r="H34" s="1459"/>
      <c r="I34" s="1459">
        <v>48.2</v>
      </c>
      <c r="J34" s="1459"/>
      <c r="K34" s="1459">
        <v>50.6</v>
      </c>
      <c r="L34" s="1459"/>
      <c r="M34" s="1461">
        <v>50.9</v>
      </c>
      <c r="N34" s="1461"/>
      <c r="O34" s="1224"/>
      <c r="P34" s="1151"/>
    </row>
    <row r="35" spans="1:18" ht="15.75" customHeight="1" x14ac:dyDescent="0.2">
      <c r="A35" s="1151"/>
      <c r="B35" s="1227"/>
      <c r="C35" s="1476" t="s">
        <v>172</v>
      </c>
      <c r="D35" s="1476"/>
      <c r="E35" s="1477">
        <v>0</v>
      </c>
      <c r="F35" s="1477"/>
      <c r="G35" s="1477">
        <v>0</v>
      </c>
      <c r="H35" s="1477"/>
      <c r="I35" s="1477">
        <v>0</v>
      </c>
      <c r="J35" s="1477"/>
      <c r="K35" s="1477">
        <v>0</v>
      </c>
      <c r="L35" s="1477"/>
      <c r="M35" s="1475">
        <v>0</v>
      </c>
      <c r="N35" s="1475"/>
      <c r="O35" s="1224"/>
      <c r="P35" s="1151"/>
    </row>
    <row r="36" spans="1:18" ht="12" customHeight="1" x14ac:dyDescent="0.2">
      <c r="A36" s="1151"/>
      <c r="B36" s="1227"/>
      <c r="C36" s="1472" t="s">
        <v>170</v>
      </c>
      <c r="D36" s="1472"/>
      <c r="E36" s="1473">
        <v>-6.3999999999999986</v>
      </c>
      <c r="F36" s="1473"/>
      <c r="G36" s="1473">
        <v>-5.5999999999999943</v>
      </c>
      <c r="H36" s="1473"/>
      <c r="I36" s="1473">
        <v>-6.0000000000000071</v>
      </c>
      <c r="J36" s="1473"/>
      <c r="K36" s="1473">
        <v>-6.2999999999999972</v>
      </c>
      <c r="L36" s="1473"/>
      <c r="M36" s="1474">
        <v>-6.7000000000000028</v>
      </c>
      <c r="N36" s="1474"/>
      <c r="O36" s="1224"/>
      <c r="P36" s="1151"/>
    </row>
    <row r="37" spans="1:18" ht="12" customHeight="1" x14ac:dyDescent="0.2">
      <c r="A37" s="1151"/>
      <c r="B37" s="1227"/>
      <c r="C37" s="1472" t="s">
        <v>155</v>
      </c>
      <c r="D37" s="1472"/>
      <c r="E37" s="1473">
        <v>-4.3000000000000007</v>
      </c>
      <c r="F37" s="1473"/>
      <c r="G37" s="1473">
        <v>-3.3000000000000007</v>
      </c>
      <c r="H37" s="1473"/>
      <c r="I37" s="1473">
        <v>-3.6000000000000014</v>
      </c>
      <c r="J37" s="1473"/>
      <c r="K37" s="1473">
        <v>-2.5</v>
      </c>
      <c r="L37" s="1473"/>
      <c r="M37" s="1474">
        <v>-4</v>
      </c>
      <c r="N37" s="1474"/>
      <c r="O37" s="1224"/>
      <c r="P37" s="1151"/>
    </row>
    <row r="38" spans="1:18" ht="12" customHeight="1" x14ac:dyDescent="0.2">
      <c r="A38" s="1151"/>
      <c r="B38" s="1227"/>
      <c r="C38" s="1472" t="s">
        <v>171</v>
      </c>
      <c r="D38" s="1472"/>
      <c r="E38" s="1473">
        <v>-14</v>
      </c>
      <c r="F38" s="1473"/>
      <c r="G38" s="1473">
        <v>-12.099999999999994</v>
      </c>
      <c r="H38" s="1473"/>
      <c r="I38" s="1473">
        <v>-12.199999999999996</v>
      </c>
      <c r="J38" s="1473"/>
      <c r="K38" s="1473">
        <v>-11.600000000000001</v>
      </c>
      <c r="L38" s="1473"/>
      <c r="M38" s="1474">
        <v>-13.199999999999996</v>
      </c>
      <c r="N38" s="1474"/>
      <c r="O38" s="1224"/>
      <c r="P38" s="1151"/>
    </row>
    <row r="39" spans="1:18" ht="9.75" customHeight="1" thickBot="1" x14ac:dyDescent="0.25">
      <c r="A39" s="1151"/>
      <c r="B39" s="1227"/>
      <c r="C39" s="1144"/>
      <c r="D39" s="1144"/>
      <c r="E39" s="1237"/>
      <c r="F39" s="1237"/>
      <c r="G39" s="1237"/>
      <c r="H39" s="1237"/>
      <c r="I39" s="1237"/>
      <c r="J39" s="1237"/>
      <c r="K39" s="1237"/>
      <c r="L39" s="1237"/>
      <c r="M39" s="1238"/>
      <c r="N39" s="1238"/>
      <c r="O39" s="1224"/>
      <c r="P39" s="1151"/>
    </row>
    <row r="40" spans="1:18" s="1163" customFormat="1" ht="13.5" customHeight="1" thickBot="1" x14ac:dyDescent="0.25">
      <c r="A40" s="1157"/>
      <c r="B40" s="1220"/>
      <c r="C40" s="1159" t="s">
        <v>511</v>
      </c>
      <c r="D40" s="1160"/>
      <c r="E40" s="1160"/>
      <c r="F40" s="1160"/>
      <c r="G40" s="1160"/>
      <c r="H40" s="1160"/>
      <c r="I40" s="1160"/>
      <c r="J40" s="1160"/>
      <c r="K40" s="1160"/>
      <c r="L40" s="1160"/>
      <c r="M40" s="1160"/>
      <c r="N40" s="1161"/>
      <c r="O40" s="1224"/>
      <c r="P40" s="1151"/>
      <c r="Q40" s="1239"/>
      <c r="R40" s="1222"/>
    </row>
    <row r="41" spans="1:18" ht="3.75" customHeight="1" x14ac:dyDescent="0.2">
      <c r="A41" s="1151"/>
      <c r="B41" s="1145"/>
      <c r="C41" s="1456" t="s">
        <v>158</v>
      </c>
      <c r="D41" s="1457"/>
      <c r="E41" s="1148"/>
      <c r="F41" s="1221"/>
      <c r="G41" s="1221"/>
      <c r="H41" s="1221"/>
      <c r="I41" s="1221"/>
      <c r="J41" s="1221"/>
      <c r="K41" s="1155"/>
      <c r="L41" s="1221"/>
      <c r="M41" s="1221"/>
      <c r="N41" s="1221"/>
      <c r="O41" s="1224"/>
      <c r="P41" s="1151"/>
    </row>
    <row r="42" spans="1:18" s="1233" customFormat="1" ht="12.75" customHeight="1" x14ac:dyDescent="0.2">
      <c r="A42" s="1230"/>
      <c r="B42" s="1177"/>
      <c r="C42" s="1457"/>
      <c r="D42" s="1457"/>
      <c r="E42" s="1166" t="s">
        <v>34</v>
      </c>
      <c r="F42" s="1167" t="s">
        <v>664</v>
      </c>
      <c r="G42" s="1166" t="s">
        <v>34</v>
      </c>
      <c r="H42" s="1167" t="s">
        <v>34</v>
      </c>
      <c r="I42" s="1168"/>
      <c r="J42" s="1167" t="s">
        <v>34</v>
      </c>
      <c r="K42" s="1169" t="s">
        <v>665</v>
      </c>
      <c r="L42" s="1170" t="s">
        <v>34</v>
      </c>
      <c r="M42" s="1170" t="s">
        <v>34</v>
      </c>
      <c r="N42" s="1171"/>
      <c r="O42" s="1232"/>
      <c r="P42" s="1230"/>
      <c r="Q42" s="1240"/>
      <c r="R42" s="1240"/>
    </row>
    <row r="43" spans="1:18" ht="12.75" customHeight="1" x14ac:dyDescent="0.2">
      <c r="A43" s="1151"/>
      <c r="B43" s="1145"/>
      <c r="C43" s="1172"/>
      <c r="D43" s="1172"/>
      <c r="E43" s="1458" t="str">
        <f>+E7</f>
        <v>3.º trimestre</v>
      </c>
      <c r="F43" s="1458"/>
      <c r="G43" s="1458" t="str">
        <f>+G7</f>
        <v>4.º trimestre</v>
      </c>
      <c r="H43" s="1458"/>
      <c r="I43" s="1458" t="str">
        <f>+I7</f>
        <v>1.º trimestre</v>
      </c>
      <c r="J43" s="1458"/>
      <c r="K43" s="1458" t="str">
        <f>+K7</f>
        <v>2.º trimestre</v>
      </c>
      <c r="L43" s="1458"/>
      <c r="M43" s="1458" t="str">
        <f>+M7</f>
        <v>3.º trimestre</v>
      </c>
      <c r="N43" s="1458"/>
      <c r="O43" s="1224"/>
      <c r="P43" s="1151"/>
      <c r="Q43" s="1241"/>
    </row>
    <row r="44" spans="1:18" ht="12.75" customHeight="1" x14ac:dyDescent="0.2">
      <c r="A44" s="1151"/>
      <c r="B44" s="1145"/>
      <c r="C44" s="1172"/>
      <c r="D44" s="1172"/>
      <c r="E44" s="768" t="s">
        <v>159</v>
      </c>
      <c r="F44" s="768" t="s">
        <v>106</v>
      </c>
      <c r="G44" s="768" t="s">
        <v>159</v>
      </c>
      <c r="H44" s="768" t="s">
        <v>106</v>
      </c>
      <c r="I44" s="769" t="s">
        <v>159</v>
      </c>
      <c r="J44" s="769" t="s">
        <v>106</v>
      </c>
      <c r="K44" s="769" t="s">
        <v>159</v>
      </c>
      <c r="L44" s="769" t="s">
        <v>106</v>
      </c>
      <c r="M44" s="769" t="s">
        <v>159</v>
      </c>
      <c r="N44" s="769" t="s">
        <v>106</v>
      </c>
      <c r="O44" s="1224"/>
      <c r="P44" s="1151"/>
      <c r="Q44" s="1242"/>
      <c r="R44" s="1242"/>
    </row>
    <row r="45" spans="1:18" s="1176" customFormat="1" ht="15" customHeight="1" x14ac:dyDescent="0.2">
      <c r="A45" s="1173"/>
      <c r="B45" s="1243"/>
      <c r="C45" s="1454" t="s">
        <v>512</v>
      </c>
      <c r="D45" s="1454"/>
      <c r="E45" s="1244">
        <v>3822.9</v>
      </c>
      <c r="F45" s="1244">
        <f>+E45/E$45*100</f>
        <v>100</v>
      </c>
      <c r="G45" s="1245">
        <v>3837.1</v>
      </c>
      <c r="H45" s="1245">
        <f>+G45/G$45*100</f>
        <v>100</v>
      </c>
      <c r="I45" s="1245">
        <v>3852.8</v>
      </c>
      <c r="J45" s="1245">
        <f>+I45/I$45*100</f>
        <v>100</v>
      </c>
      <c r="K45" s="1245">
        <v>3931.5</v>
      </c>
      <c r="L45" s="1245">
        <f>+K45/K$45*100</f>
        <v>100</v>
      </c>
      <c r="M45" s="1245">
        <v>3998.8</v>
      </c>
      <c r="N45" s="1245">
        <f>+M45/M$45*100</f>
        <v>100</v>
      </c>
      <c r="O45" s="1226"/>
      <c r="P45" s="1151"/>
      <c r="Q45" s="1246"/>
      <c r="R45" s="1247"/>
    </row>
    <row r="46" spans="1:18" s="1176" customFormat="1" ht="11.25" customHeight="1" x14ac:dyDescent="0.2">
      <c r="A46" s="1173"/>
      <c r="B46" s="1243"/>
      <c r="C46" s="1191"/>
      <c r="D46" s="757" t="s">
        <v>72</v>
      </c>
      <c r="E46" s="1248">
        <v>1866.6</v>
      </c>
      <c r="F46" s="1248">
        <f>+E46/E$45*100</f>
        <v>48.826806874362397</v>
      </c>
      <c r="G46" s="1249">
        <v>1867.3</v>
      </c>
      <c r="H46" s="1249">
        <f>+G46/G$45*100</f>
        <v>48.664355893773944</v>
      </c>
      <c r="I46" s="1249">
        <v>1881.5</v>
      </c>
      <c r="J46" s="1249">
        <f>+I46/I$45*100</f>
        <v>48.834613787375417</v>
      </c>
      <c r="K46" s="1249">
        <v>1919.9</v>
      </c>
      <c r="L46" s="1249">
        <f>+K46/K$45*100</f>
        <v>48.833778456060031</v>
      </c>
      <c r="M46" s="1249">
        <v>1956</v>
      </c>
      <c r="N46" s="1249">
        <f>+M46/M$45*100</f>
        <v>48.914674402320699</v>
      </c>
      <c r="O46" s="1226"/>
      <c r="P46" s="1151"/>
      <c r="Q46" s="1246"/>
      <c r="R46" s="1250"/>
    </row>
    <row r="47" spans="1:18" s="1233" customFormat="1" ht="11.25" customHeight="1" x14ac:dyDescent="0.2">
      <c r="A47" s="1230"/>
      <c r="B47" s="1177"/>
      <c r="C47" s="761"/>
      <c r="D47" s="757" t="s">
        <v>71</v>
      </c>
      <c r="E47" s="1248">
        <v>1956.3</v>
      </c>
      <c r="F47" s="1248">
        <f>+E47/E$45*100</f>
        <v>51.173193125637603</v>
      </c>
      <c r="G47" s="1249">
        <v>1969.8</v>
      </c>
      <c r="H47" s="1249">
        <f>+G47/G$45*100</f>
        <v>51.335644106226056</v>
      </c>
      <c r="I47" s="1249">
        <v>1971.3</v>
      </c>
      <c r="J47" s="1249">
        <f>+I47/I$45*100</f>
        <v>51.165386212624583</v>
      </c>
      <c r="K47" s="1249">
        <v>2011.5</v>
      </c>
      <c r="L47" s="1249">
        <f>+K47/K$45*100</f>
        <v>51.163677985501721</v>
      </c>
      <c r="M47" s="1249">
        <v>2042.8</v>
      </c>
      <c r="N47" s="1249">
        <f>+M47/M$45*100</f>
        <v>51.085325597679301</v>
      </c>
      <c r="O47" s="1232"/>
      <c r="P47" s="1151"/>
      <c r="Q47" s="1246"/>
      <c r="R47" s="1251"/>
    </row>
    <row r="48" spans="1:18" s="1233" customFormat="1" ht="13.5" customHeight="1" x14ac:dyDescent="0.2">
      <c r="A48" s="1230"/>
      <c r="B48" s="1252"/>
      <c r="C48" s="763" t="s">
        <v>505</v>
      </c>
      <c r="D48" s="760"/>
      <c r="E48" s="1248">
        <v>36.700000000000003</v>
      </c>
      <c r="F48" s="1248">
        <f>+E48/E$45*100</f>
        <v>0.96000418530435028</v>
      </c>
      <c r="G48" s="1249">
        <v>37.5</v>
      </c>
      <c r="H48" s="1249">
        <f>+G48/G$45*100</f>
        <v>0.97730056553126055</v>
      </c>
      <c r="I48" s="1249">
        <v>38.9</v>
      </c>
      <c r="J48" s="1249">
        <f>+I48/I$45*100</f>
        <v>1.009655315614618</v>
      </c>
      <c r="K48" s="1249">
        <v>35.299999999999997</v>
      </c>
      <c r="L48" s="1249">
        <f>+K48/K$45*100</f>
        <v>0.89787612870405686</v>
      </c>
      <c r="M48" s="1249">
        <v>34.5</v>
      </c>
      <c r="N48" s="1249">
        <f>+M48/M$45*100</f>
        <v>0.86275882764829448</v>
      </c>
      <c r="O48" s="1232"/>
      <c r="P48" s="1151"/>
      <c r="Q48" s="1246"/>
      <c r="R48" s="1253"/>
    </row>
    <row r="49" spans="1:18" s="1233" customFormat="1" ht="11.25" customHeight="1" x14ac:dyDescent="0.2">
      <c r="A49" s="1230"/>
      <c r="B49" s="1252"/>
      <c r="C49" s="763"/>
      <c r="D49" s="1144" t="s">
        <v>72</v>
      </c>
      <c r="E49" s="1254">
        <v>20.8</v>
      </c>
      <c r="F49" s="1254">
        <f>+E49/E48*100</f>
        <v>56.675749318801081</v>
      </c>
      <c r="G49" s="1255">
        <v>19.5</v>
      </c>
      <c r="H49" s="1255">
        <f>+G49/G48*100</f>
        <v>52</v>
      </c>
      <c r="I49" s="1255">
        <v>23.2</v>
      </c>
      <c r="J49" s="1255">
        <f>+I49/I48*100</f>
        <v>59.640102827763499</v>
      </c>
      <c r="K49" s="1255">
        <v>16.5</v>
      </c>
      <c r="L49" s="1255">
        <f>+K49/K48*100</f>
        <v>46.742209631728052</v>
      </c>
      <c r="M49" s="1255">
        <v>19.899999999999999</v>
      </c>
      <c r="N49" s="1255">
        <f>+M49/M48*100</f>
        <v>57.681159420289852</v>
      </c>
      <c r="O49" s="1232"/>
      <c r="P49" s="1151"/>
      <c r="Q49" s="1246"/>
      <c r="R49" s="1253"/>
    </row>
    <row r="50" spans="1:18" s="1233" customFormat="1" ht="11.25" customHeight="1" x14ac:dyDescent="0.2">
      <c r="A50" s="1230"/>
      <c r="B50" s="1177"/>
      <c r="C50" s="763"/>
      <c r="D50" s="1144" t="s">
        <v>71</v>
      </c>
      <c r="E50" s="1254">
        <v>15.9</v>
      </c>
      <c r="F50" s="1254">
        <f>+E50/E48*100</f>
        <v>43.324250681198905</v>
      </c>
      <c r="G50" s="1255">
        <v>18</v>
      </c>
      <c r="H50" s="1255">
        <f>+G50/G48*100</f>
        <v>48</v>
      </c>
      <c r="I50" s="1255">
        <v>15.7</v>
      </c>
      <c r="J50" s="1255">
        <f>+I50/I48*100</f>
        <v>40.359897172236501</v>
      </c>
      <c r="K50" s="1255">
        <v>18.7</v>
      </c>
      <c r="L50" s="1255">
        <f>+K50/K48*100</f>
        <v>52.97450424929179</v>
      </c>
      <c r="M50" s="1255">
        <v>14.6</v>
      </c>
      <c r="N50" s="1255">
        <f>+M50/M48*100</f>
        <v>42.318840579710141</v>
      </c>
      <c r="O50" s="1232"/>
      <c r="P50" s="1151"/>
      <c r="Q50" s="1246"/>
      <c r="R50" s="1253"/>
    </row>
    <row r="51" spans="1:18" s="1233" customFormat="1" ht="13.5" customHeight="1" x14ac:dyDescent="0.2">
      <c r="A51" s="1230"/>
      <c r="B51" s="1177"/>
      <c r="C51" s="763" t="s">
        <v>506</v>
      </c>
      <c r="D51" s="760"/>
      <c r="E51" s="1248">
        <v>407.3</v>
      </c>
      <c r="F51" s="1248">
        <f>+E51/E$45*100</f>
        <v>10.654215386225117</v>
      </c>
      <c r="G51" s="1249">
        <v>391.9</v>
      </c>
      <c r="H51" s="1249">
        <f>+G51/G$45*100</f>
        <v>10.213442443512028</v>
      </c>
      <c r="I51" s="1249">
        <v>388.7</v>
      </c>
      <c r="J51" s="1249">
        <f>+I51/I$45*100</f>
        <v>10.08876661129568</v>
      </c>
      <c r="K51" s="1249">
        <v>394.1</v>
      </c>
      <c r="L51" s="1249">
        <f>+K51/K$45*100</f>
        <v>10.024163805163425</v>
      </c>
      <c r="M51" s="1249">
        <v>391.1</v>
      </c>
      <c r="N51" s="1249">
        <f>+M51/M$45*100</f>
        <v>9.7804341302390707</v>
      </c>
      <c r="O51" s="1232"/>
      <c r="P51" s="1151"/>
      <c r="Q51" s="1240"/>
      <c r="R51" s="1214"/>
    </row>
    <row r="52" spans="1:18" s="1233" customFormat="1" ht="11.25" customHeight="1" x14ac:dyDescent="0.2">
      <c r="A52" s="1230"/>
      <c r="B52" s="1177"/>
      <c r="C52" s="763"/>
      <c r="D52" s="1144" t="s">
        <v>72</v>
      </c>
      <c r="E52" s="1254">
        <v>218.2</v>
      </c>
      <c r="F52" s="1254">
        <f>+E52/E51*100</f>
        <v>53.572305425975927</v>
      </c>
      <c r="G52" s="1255">
        <v>203.8</v>
      </c>
      <c r="H52" s="1255">
        <f>+G52/G51*100</f>
        <v>52.003062005613685</v>
      </c>
      <c r="I52" s="1255">
        <v>200.8</v>
      </c>
      <c r="J52" s="1255">
        <f>+I52/I51*100</f>
        <v>51.659377411885778</v>
      </c>
      <c r="K52" s="1255">
        <v>204.4</v>
      </c>
      <c r="L52" s="1255">
        <f>+K52/K51*100</f>
        <v>51.865008880994665</v>
      </c>
      <c r="M52" s="1255">
        <v>204.6</v>
      </c>
      <c r="N52" s="1255">
        <f>+M52/M51*100</f>
        <v>52.313986192789564</v>
      </c>
      <c r="O52" s="1232"/>
      <c r="P52" s="1151"/>
      <c r="Q52" s="1256"/>
      <c r="R52" s="1214"/>
    </row>
    <row r="53" spans="1:18" s="1233" customFormat="1" ht="11.25" customHeight="1" x14ac:dyDescent="0.2">
      <c r="A53" s="1230"/>
      <c r="B53" s="1177"/>
      <c r="C53" s="763"/>
      <c r="D53" s="1144" t="s">
        <v>71</v>
      </c>
      <c r="E53" s="1254">
        <v>189</v>
      </c>
      <c r="F53" s="1254">
        <f>+E53/E51*100</f>
        <v>46.403142646697766</v>
      </c>
      <c r="G53" s="1255">
        <v>188.1</v>
      </c>
      <c r="H53" s="1255">
        <f>+G53/G51*100</f>
        <v>47.996937994386322</v>
      </c>
      <c r="I53" s="1255">
        <v>187.9</v>
      </c>
      <c r="J53" s="1255">
        <f>+I53/I51*100</f>
        <v>48.340622588114229</v>
      </c>
      <c r="K53" s="1255">
        <v>189.7</v>
      </c>
      <c r="L53" s="1255">
        <f>+K53/K51*100</f>
        <v>48.134991119005321</v>
      </c>
      <c r="M53" s="1255">
        <v>186.6</v>
      </c>
      <c r="N53" s="1255">
        <f>+M53/M51*100</f>
        <v>47.711582715418047</v>
      </c>
      <c r="O53" s="1232"/>
      <c r="P53" s="1151"/>
      <c r="Q53" s="1240"/>
      <c r="R53" s="1214"/>
    </row>
    <row r="54" spans="1:18" s="1233" customFormat="1" ht="13.5" customHeight="1" x14ac:dyDescent="0.2">
      <c r="A54" s="1230"/>
      <c r="B54" s="1177"/>
      <c r="C54" s="763" t="s">
        <v>507</v>
      </c>
      <c r="D54" s="760"/>
      <c r="E54" s="1248">
        <v>448.7</v>
      </c>
      <c r="F54" s="1248">
        <f>+E54/E$45*100</f>
        <v>11.737162886813675</v>
      </c>
      <c r="G54" s="1249">
        <v>459.4</v>
      </c>
      <c r="H54" s="1249">
        <f>+G54/G$45*100</f>
        <v>11.972583461468297</v>
      </c>
      <c r="I54" s="1249">
        <v>468.5</v>
      </c>
      <c r="J54" s="1249">
        <f>+I54/I$45*100</f>
        <v>12.159987541528238</v>
      </c>
      <c r="K54" s="1249">
        <v>468.8</v>
      </c>
      <c r="L54" s="1249">
        <f>+K54/K$45*100</f>
        <v>11.924201958539998</v>
      </c>
      <c r="M54" s="1249">
        <v>476.4</v>
      </c>
      <c r="N54" s="1249">
        <f>+M54/M$45*100</f>
        <v>11.913574072221666</v>
      </c>
      <c r="O54" s="1232"/>
      <c r="P54" s="1151"/>
      <c r="Q54" s="1257"/>
      <c r="R54" s="1240"/>
    </row>
    <row r="55" spans="1:18" s="1233" customFormat="1" ht="11.25" customHeight="1" x14ac:dyDescent="0.2">
      <c r="A55" s="1230"/>
      <c r="B55" s="1177"/>
      <c r="C55" s="763"/>
      <c r="D55" s="1144" t="s">
        <v>72</v>
      </c>
      <c r="E55" s="1254">
        <v>254.9</v>
      </c>
      <c r="F55" s="1254">
        <f>+E55/E54*100</f>
        <v>56.808558056607986</v>
      </c>
      <c r="G55" s="1255">
        <v>261</v>
      </c>
      <c r="H55" s="1255">
        <f>+G55/G54*100</f>
        <v>56.813234653896394</v>
      </c>
      <c r="I55" s="1255">
        <v>264.89999999999998</v>
      </c>
      <c r="J55" s="1255">
        <f>+I55/I54*100</f>
        <v>56.542155816435425</v>
      </c>
      <c r="K55" s="1255">
        <v>267</v>
      </c>
      <c r="L55" s="1255">
        <f>+K55/K54*100</f>
        <v>56.953924914675767</v>
      </c>
      <c r="M55" s="1255">
        <v>276.39999999999998</v>
      </c>
      <c r="N55" s="1255">
        <f>+M55/M54*100</f>
        <v>58.018471872376153</v>
      </c>
      <c r="O55" s="1232"/>
      <c r="P55" s="1230"/>
      <c r="Q55" s="1258"/>
      <c r="R55" s="1240"/>
    </row>
    <row r="56" spans="1:18" s="1233" customFormat="1" ht="11.25" customHeight="1" x14ac:dyDescent="0.2">
      <c r="A56" s="1230"/>
      <c r="B56" s="1177"/>
      <c r="C56" s="763"/>
      <c r="D56" s="1144" t="s">
        <v>71</v>
      </c>
      <c r="E56" s="1254">
        <v>193.7</v>
      </c>
      <c r="F56" s="1254">
        <f>+E56/E54*100</f>
        <v>43.169155337642074</v>
      </c>
      <c r="G56" s="1255">
        <v>198.4</v>
      </c>
      <c r="H56" s="1255">
        <f>+G56/G54*100</f>
        <v>43.18676534610362</v>
      </c>
      <c r="I56" s="1255">
        <v>203.6</v>
      </c>
      <c r="J56" s="1255">
        <f>+I56/I54*100</f>
        <v>43.457844183564568</v>
      </c>
      <c r="K56" s="1255">
        <v>201.8</v>
      </c>
      <c r="L56" s="1255">
        <f>+K56/K54*100</f>
        <v>43.046075085324233</v>
      </c>
      <c r="M56" s="1255">
        <v>200</v>
      </c>
      <c r="N56" s="1255">
        <f>+M56/M54*100</f>
        <v>41.981528127623847</v>
      </c>
      <c r="O56" s="1232"/>
      <c r="P56" s="1230"/>
      <c r="Q56" s="1258"/>
      <c r="R56" s="1240"/>
    </row>
    <row r="57" spans="1:18" s="1233" customFormat="1" ht="13.5" customHeight="1" x14ac:dyDescent="0.2">
      <c r="A57" s="1230"/>
      <c r="B57" s="1177"/>
      <c r="C57" s="763" t="s">
        <v>508</v>
      </c>
      <c r="D57" s="760"/>
      <c r="E57" s="1248">
        <v>800.6</v>
      </c>
      <c r="F57" s="1248">
        <f>+E57/E$45*100</f>
        <v>20.942216641816422</v>
      </c>
      <c r="G57" s="1249">
        <v>791.6</v>
      </c>
      <c r="H57" s="1249">
        <f>+G57/G$45*100</f>
        <v>20.63016340465456</v>
      </c>
      <c r="I57" s="1249">
        <v>776.8</v>
      </c>
      <c r="J57" s="1249">
        <f>+I57/I$45*100</f>
        <v>20.161960132890364</v>
      </c>
      <c r="K57" s="1249">
        <v>818.5</v>
      </c>
      <c r="L57" s="1249">
        <f>+K57/K$45*100</f>
        <v>20.819025817118149</v>
      </c>
      <c r="M57" s="1249">
        <v>847.2</v>
      </c>
      <c r="N57" s="1249">
        <f>+M57/M$45*100</f>
        <v>21.186355906772032</v>
      </c>
      <c r="O57" s="1232"/>
      <c r="P57" s="1230"/>
      <c r="Q57" s="1258"/>
      <c r="R57" s="1240"/>
    </row>
    <row r="58" spans="1:18" s="1233" customFormat="1" ht="11.25" customHeight="1" x14ac:dyDescent="0.2">
      <c r="A58" s="1230"/>
      <c r="B58" s="1177"/>
      <c r="C58" s="763"/>
      <c r="D58" s="1144" t="s">
        <v>72</v>
      </c>
      <c r="E58" s="1254">
        <v>436</v>
      </c>
      <c r="F58" s="1254">
        <f>+E58/E57*100</f>
        <v>54.459155633275046</v>
      </c>
      <c r="G58" s="1255">
        <v>436.2</v>
      </c>
      <c r="H58" s="1255">
        <f>+G58/G57*100</f>
        <v>55.103587670540676</v>
      </c>
      <c r="I58" s="1255">
        <v>441.5</v>
      </c>
      <c r="J58" s="1255">
        <f>+I58/I57*100</f>
        <v>56.835736354273948</v>
      </c>
      <c r="K58" s="1255">
        <v>475.2</v>
      </c>
      <c r="L58" s="1255">
        <f>+K58/K57*100</f>
        <v>58.057422113622479</v>
      </c>
      <c r="M58" s="1255">
        <v>480.6</v>
      </c>
      <c r="N58" s="1255">
        <f>+M58/M57*100</f>
        <v>56.728045325779043</v>
      </c>
      <c r="O58" s="1232"/>
      <c r="P58" s="1230"/>
      <c r="Q58" s="1253"/>
      <c r="R58" s="1240"/>
    </row>
    <row r="59" spans="1:18" s="1233" customFormat="1" ht="11.25" customHeight="1" x14ac:dyDescent="0.2">
      <c r="A59" s="1230"/>
      <c r="B59" s="1177"/>
      <c r="C59" s="763"/>
      <c r="D59" s="1144" t="s">
        <v>71</v>
      </c>
      <c r="E59" s="1254">
        <v>364.6</v>
      </c>
      <c r="F59" s="1254">
        <f>+E59/E57*100</f>
        <v>45.540844366724961</v>
      </c>
      <c r="G59" s="1255">
        <v>355.3</v>
      </c>
      <c r="H59" s="1255">
        <f>+G59/G57*100</f>
        <v>44.883779686710461</v>
      </c>
      <c r="I59" s="1255">
        <v>335.3</v>
      </c>
      <c r="J59" s="1255">
        <f>+I59/I57*100</f>
        <v>43.164263645726059</v>
      </c>
      <c r="K59" s="1255">
        <v>343.3</v>
      </c>
      <c r="L59" s="1255">
        <f>+K59/K57*100</f>
        <v>41.942577886377521</v>
      </c>
      <c r="M59" s="1255">
        <v>366.6</v>
      </c>
      <c r="N59" s="1255">
        <f>+M59/M57*100</f>
        <v>43.271954674220964</v>
      </c>
      <c r="O59" s="1232"/>
      <c r="P59" s="1230"/>
      <c r="Q59" s="1259"/>
      <c r="R59" s="1240"/>
    </row>
    <row r="60" spans="1:18" s="1233" customFormat="1" ht="13.5" customHeight="1" x14ac:dyDescent="0.2">
      <c r="A60" s="1230"/>
      <c r="B60" s="1177"/>
      <c r="C60" s="763" t="s">
        <v>513</v>
      </c>
      <c r="D60" s="760"/>
      <c r="E60" s="1248">
        <v>1072.8</v>
      </c>
      <c r="F60" s="1248">
        <f>+E60/E$45*100</f>
        <v>28.062465667425251</v>
      </c>
      <c r="G60" s="1249">
        <v>1069.8</v>
      </c>
      <c r="H60" s="1249">
        <f>+G60/G$45*100</f>
        <v>27.880430533475803</v>
      </c>
      <c r="I60" s="1249">
        <v>1094.7</v>
      </c>
      <c r="J60" s="1249">
        <f>+I60/I$45*100</f>
        <v>28.413102159468441</v>
      </c>
      <c r="K60" s="1249">
        <v>1130.5</v>
      </c>
      <c r="L60" s="1249">
        <f>+K60/K$45*100</f>
        <v>28.754928144474118</v>
      </c>
      <c r="M60" s="1249">
        <v>1153.3</v>
      </c>
      <c r="N60" s="1249">
        <f>+M60/M$45*100</f>
        <v>28.841152345703708</v>
      </c>
      <c r="O60" s="1232"/>
      <c r="P60" s="1230"/>
      <c r="Q60" s="1259"/>
      <c r="R60" s="1256"/>
    </row>
    <row r="61" spans="1:18" s="1233" customFormat="1" ht="11.25" customHeight="1" x14ac:dyDescent="0.2">
      <c r="A61" s="1230"/>
      <c r="B61" s="1177"/>
      <c r="C61" s="757"/>
      <c r="D61" s="1144" t="s">
        <v>72</v>
      </c>
      <c r="E61" s="1254">
        <v>534.70000000000005</v>
      </c>
      <c r="F61" s="1254">
        <f>+E61/E60*100</f>
        <v>49.841536167039528</v>
      </c>
      <c r="G61" s="1255">
        <v>532.1</v>
      </c>
      <c r="H61" s="1255">
        <f>+G61/G60*100</f>
        <v>49.738268835296324</v>
      </c>
      <c r="I61" s="1255">
        <v>539.6</v>
      </c>
      <c r="J61" s="1255">
        <f>+I61/I60*100</f>
        <v>49.292043482232572</v>
      </c>
      <c r="K61" s="1255">
        <v>551.79999999999995</v>
      </c>
      <c r="L61" s="1255">
        <f>+K61/K60*100</f>
        <v>48.810260946483851</v>
      </c>
      <c r="M61" s="1255">
        <v>560</v>
      </c>
      <c r="N61" s="1255">
        <f>+M61/M60*100</f>
        <v>48.55631665655077</v>
      </c>
      <c r="O61" s="1232"/>
      <c r="P61" s="1230"/>
      <c r="Q61" s="1259"/>
      <c r="R61" s="1240"/>
    </row>
    <row r="62" spans="1:18" s="1233" customFormat="1" ht="11.25" customHeight="1" x14ac:dyDescent="0.2">
      <c r="A62" s="1230"/>
      <c r="B62" s="1177"/>
      <c r="C62" s="760"/>
      <c r="D62" s="1260" t="s">
        <v>71</v>
      </c>
      <c r="E62" s="1254">
        <v>538</v>
      </c>
      <c r="F62" s="1254">
        <f>+E62/E60*100</f>
        <v>50.14914243102163</v>
      </c>
      <c r="G62" s="1255">
        <v>537.70000000000005</v>
      </c>
      <c r="H62" s="1255">
        <f>+G62/G60*100</f>
        <v>50.26173116470369</v>
      </c>
      <c r="I62" s="1255">
        <v>555</v>
      </c>
      <c r="J62" s="1255">
        <f>+I62/I60*100</f>
        <v>50.698821594957522</v>
      </c>
      <c r="K62" s="1255">
        <v>578.79999999999995</v>
      </c>
      <c r="L62" s="1255">
        <f>+K62/K60*100</f>
        <v>51.198584697036708</v>
      </c>
      <c r="M62" s="1255">
        <v>593.29999999999995</v>
      </c>
      <c r="N62" s="1255">
        <f>+M62/M60*100</f>
        <v>51.44368334344923</v>
      </c>
      <c r="O62" s="1232"/>
      <c r="P62" s="1230"/>
      <c r="Q62" s="1259"/>
      <c r="R62" s="1240"/>
    </row>
    <row r="63" spans="1:18" s="1233" customFormat="1" ht="13.5" customHeight="1" x14ac:dyDescent="0.2">
      <c r="A63" s="1230"/>
      <c r="B63" s="1177"/>
      <c r="C63" s="763" t="s">
        <v>514</v>
      </c>
      <c r="D63" s="763"/>
      <c r="E63" s="1248">
        <v>1056.9000000000001</v>
      </c>
      <c r="F63" s="1248">
        <f>+E63/E$45*100</f>
        <v>27.646551047633999</v>
      </c>
      <c r="G63" s="1249">
        <v>1086.9000000000001</v>
      </c>
      <c r="H63" s="1249">
        <f>+G63/G$45*100</f>
        <v>28.326079591358059</v>
      </c>
      <c r="I63" s="1249">
        <v>1085.2</v>
      </c>
      <c r="J63" s="1249">
        <f>+I63/I$45*100</f>
        <v>28.166528239202659</v>
      </c>
      <c r="K63" s="1249">
        <v>1084.2</v>
      </c>
      <c r="L63" s="1249">
        <f>+K63/K$45*100</f>
        <v>27.577260587562002</v>
      </c>
      <c r="M63" s="1249">
        <v>1096.2</v>
      </c>
      <c r="N63" s="1249">
        <f>+M63/M$45*100</f>
        <v>27.413223967190159</v>
      </c>
      <c r="O63" s="1232"/>
      <c r="P63" s="1230"/>
      <c r="Q63" s="1213"/>
      <c r="R63" s="1240"/>
    </row>
    <row r="64" spans="1:18" s="1233" customFormat="1" ht="11.25" customHeight="1" x14ac:dyDescent="0.2">
      <c r="A64" s="1230"/>
      <c r="B64" s="1177"/>
      <c r="C64" s="757"/>
      <c r="D64" s="1144" t="s">
        <v>72</v>
      </c>
      <c r="E64" s="1254">
        <v>401.9</v>
      </c>
      <c r="F64" s="1254">
        <f>+E64/E63*100</f>
        <v>38.02630333995647</v>
      </c>
      <c r="G64" s="1255">
        <v>414.6</v>
      </c>
      <c r="H64" s="1255">
        <f>+G64/G63*100</f>
        <v>38.145183549544576</v>
      </c>
      <c r="I64" s="1255">
        <v>411.4</v>
      </c>
      <c r="J64" s="1255">
        <f>+I64/I63*100</f>
        <v>37.910062661260596</v>
      </c>
      <c r="K64" s="1255">
        <v>405</v>
      </c>
      <c r="L64" s="1255">
        <f>+K64/K63*100</f>
        <v>37.354731599335913</v>
      </c>
      <c r="M64" s="1255">
        <v>414.5</v>
      </c>
      <c r="N64" s="1255">
        <f>+M64/M63*100</f>
        <v>37.812442984856773</v>
      </c>
      <c r="O64" s="1232"/>
      <c r="P64" s="1230"/>
      <c r="Q64" s="1213"/>
      <c r="R64" s="1240"/>
    </row>
    <row r="65" spans="1:18" s="1233" customFormat="1" ht="11.25" customHeight="1" x14ac:dyDescent="0.2">
      <c r="A65" s="1230"/>
      <c r="B65" s="1177"/>
      <c r="C65" s="760"/>
      <c r="D65" s="1260" t="s">
        <v>71</v>
      </c>
      <c r="E65" s="1254">
        <v>655</v>
      </c>
      <c r="F65" s="1254">
        <f>+E65/E63*100</f>
        <v>61.973696660043522</v>
      </c>
      <c r="G65" s="1255">
        <v>672.3</v>
      </c>
      <c r="H65" s="1255">
        <f>+G65/G63*100</f>
        <v>61.854816450455417</v>
      </c>
      <c r="I65" s="1255">
        <v>673.8</v>
      </c>
      <c r="J65" s="1255">
        <f>+I65/I63*100</f>
        <v>62.089937338739396</v>
      </c>
      <c r="K65" s="1255">
        <v>679.2</v>
      </c>
      <c r="L65" s="1255">
        <f>+K65/K63*100</f>
        <v>62.645268400664087</v>
      </c>
      <c r="M65" s="1255">
        <v>681.7</v>
      </c>
      <c r="N65" s="1255">
        <f>+M65/M63*100</f>
        <v>62.187557015143227</v>
      </c>
      <c r="O65" s="1232"/>
      <c r="P65" s="1230"/>
      <c r="Q65" s="1213"/>
      <c r="R65" s="1240"/>
    </row>
    <row r="66" spans="1:18" s="837" customFormat="1" ht="12" customHeight="1" x14ac:dyDescent="0.2">
      <c r="A66" s="853"/>
      <c r="B66" s="853"/>
      <c r="C66" s="854" t="s">
        <v>415</v>
      </c>
      <c r="D66" s="855"/>
      <c r="E66" s="856"/>
      <c r="F66" s="1205"/>
      <c r="G66" s="856"/>
      <c r="H66" s="1205"/>
      <c r="I66" s="856"/>
      <c r="J66" s="1205"/>
      <c r="K66" s="856"/>
      <c r="L66" s="1205"/>
      <c r="M66" s="856"/>
      <c r="N66" s="1205"/>
      <c r="O66" s="1232"/>
      <c r="P66" s="848"/>
    </row>
    <row r="67" spans="1:18" ht="13.5" customHeight="1" x14ac:dyDescent="0.2">
      <c r="A67" s="1151"/>
      <c r="B67" s="1145"/>
      <c r="C67" s="1207" t="s">
        <v>400</v>
      </c>
      <c r="D67" s="1155"/>
      <c r="E67" s="1208" t="s">
        <v>88</v>
      </c>
      <c r="F67" s="941"/>
      <c r="G67" s="1209"/>
      <c r="H67" s="1209"/>
      <c r="I67" s="1237"/>
      <c r="J67" s="1261"/>
      <c r="K67" s="1262"/>
      <c r="L67" s="1237"/>
      <c r="M67" s="1263"/>
      <c r="N67" s="1263"/>
      <c r="O67" s="1224"/>
      <c r="P67" s="1151"/>
    </row>
    <row r="68" spans="1:18" s="837" customFormat="1" ht="13.5" customHeight="1" x14ac:dyDescent="0.2">
      <c r="A68" s="1194"/>
      <c r="B68" s="1264"/>
      <c r="C68" s="1264"/>
      <c r="D68" s="1264"/>
      <c r="E68" s="1145"/>
      <c r="F68" s="1145"/>
      <c r="G68" s="1145"/>
      <c r="H68" s="1145"/>
      <c r="I68" s="1145"/>
      <c r="J68" s="1145"/>
      <c r="K68" s="1471">
        <v>43070</v>
      </c>
      <c r="L68" s="1471"/>
      <c r="M68" s="1471"/>
      <c r="N68" s="1471"/>
      <c r="O68" s="1265">
        <v>7</v>
      </c>
      <c r="P68" s="1151"/>
      <c r="Q68" s="1213"/>
      <c r="R68" s="1214"/>
    </row>
  </sheetData>
  <mergeCells count="18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E34:F34"/>
    <mergeCell ref="G34:H34"/>
    <mergeCell ref="I34:J34"/>
    <mergeCell ref="K34:L34"/>
    <mergeCell ref="M34:N34"/>
    <mergeCell ref="C35:D35"/>
    <mergeCell ref="E35:F35"/>
    <mergeCell ref="G35:H35"/>
    <mergeCell ref="I35:J35"/>
    <mergeCell ref="K35:L35"/>
    <mergeCell ref="C37:D37"/>
    <mergeCell ref="E37:F37"/>
    <mergeCell ref="G37:H37"/>
    <mergeCell ref="I37:J37"/>
    <mergeCell ref="K37:L37"/>
    <mergeCell ref="M37:N37"/>
    <mergeCell ref="M35:N35"/>
    <mergeCell ref="C36:D36"/>
    <mergeCell ref="E36:F36"/>
    <mergeCell ref="G36:H36"/>
    <mergeCell ref="I36:J36"/>
    <mergeCell ref="K36:L36"/>
    <mergeCell ref="M36:N36"/>
    <mergeCell ref="C45:D45"/>
    <mergeCell ref="K68:N68"/>
    <mergeCell ref="C41:D42"/>
    <mergeCell ref="E43:F43"/>
    <mergeCell ref="G43:H43"/>
    <mergeCell ref="I43:J43"/>
    <mergeCell ref="K43:L43"/>
    <mergeCell ref="M43:N43"/>
    <mergeCell ref="C38:D38"/>
    <mergeCell ref="E38:F38"/>
    <mergeCell ref="G38:H38"/>
    <mergeCell ref="I38:J38"/>
    <mergeCell ref="K38:L38"/>
    <mergeCell ref="M38:N38"/>
  </mergeCells>
  <conditionalFormatting sqref="E7:N7 E43:N43">
    <cfRule type="cellIs" dxfId="18"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S58"/>
  <sheetViews>
    <sheetView showRuler="0" zoomScaleNormal="100" workbookViewId="0"/>
  </sheetViews>
  <sheetFormatPr defaultRowHeight="12.75" x14ac:dyDescent="0.2"/>
  <cols>
    <col min="1" max="1" width="1" style="1150" customWidth="1"/>
    <col min="2" max="2" width="2.5703125" style="1150" customWidth="1"/>
    <col min="3" max="3" width="1" style="1150" customWidth="1"/>
    <col min="4" max="4" width="32.42578125" style="1150" customWidth="1"/>
    <col min="5" max="5" width="7.42578125" style="1150" customWidth="1"/>
    <col min="6" max="6" width="5.140625" style="1150" customWidth="1"/>
    <col min="7" max="7" width="7.42578125" style="1150" customWidth="1"/>
    <col min="8" max="8" width="5.140625" style="1150" customWidth="1"/>
    <col min="9" max="9" width="7.42578125" style="1150" customWidth="1"/>
    <col min="10" max="10" width="5.140625" style="1150" customWidth="1"/>
    <col min="11" max="11" width="7.42578125" style="1150" customWidth="1"/>
    <col min="12" max="12" width="5.140625" style="1150" customWidth="1"/>
    <col min="13" max="13" width="7.42578125" style="1150" customWidth="1"/>
    <col min="14" max="14" width="5.140625" style="1150" customWidth="1"/>
    <col min="15" max="15" width="2.5703125" style="1150" customWidth="1"/>
    <col min="16" max="16" width="1" style="1150" customWidth="1"/>
    <col min="17" max="16384" width="9.140625" style="1150"/>
  </cols>
  <sheetData>
    <row r="1" spans="1:18" ht="13.5" customHeight="1" x14ac:dyDescent="0.2">
      <c r="A1" s="1151"/>
      <c r="B1" s="1266"/>
      <c r="C1" s="1266"/>
      <c r="D1" s="1266"/>
      <c r="E1" s="1145"/>
      <c r="F1" s="1145"/>
      <c r="G1" s="1145"/>
      <c r="H1" s="1145"/>
      <c r="I1" s="1498" t="s">
        <v>316</v>
      </c>
      <c r="J1" s="1498"/>
      <c r="K1" s="1498"/>
      <c r="L1" s="1498"/>
      <c r="M1" s="1498"/>
      <c r="N1" s="1498"/>
      <c r="O1" s="1267"/>
      <c r="P1" s="1267"/>
    </row>
    <row r="2" spans="1:18" ht="6" customHeight="1" x14ac:dyDescent="0.2">
      <c r="A2" s="1151"/>
      <c r="B2" s="1268"/>
      <c r="C2" s="1215"/>
      <c r="D2" s="1215"/>
      <c r="E2" s="1217"/>
      <c r="F2" s="1217"/>
      <c r="G2" s="1217"/>
      <c r="H2" s="1217"/>
      <c r="I2" s="1153"/>
      <c r="J2" s="1153"/>
      <c r="K2" s="1153"/>
      <c r="L2" s="1153"/>
      <c r="M2" s="1153"/>
      <c r="N2" s="1269"/>
      <c r="O2" s="1145"/>
      <c r="P2" s="1151"/>
    </row>
    <row r="3" spans="1:18" ht="10.5" customHeight="1" thickBot="1" x14ac:dyDescent="0.25">
      <c r="A3" s="1151"/>
      <c r="B3" s="1270"/>
      <c r="C3" s="1271"/>
      <c r="D3" s="1272"/>
      <c r="E3" s="1273"/>
      <c r="F3" s="1273"/>
      <c r="G3" s="1273"/>
      <c r="H3" s="1273"/>
      <c r="I3" s="1145"/>
      <c r="J3" s="1145"/>
      <c r="K3" s="1145"/>
      <c r="L3" s="1145"/>
      <c r="M3" s="1462" t="s">
        <v>73</v>
      </c>
      <c r="N3" s="1462"/>
      <c r="O3" s="1145"/>
      <c r="P3" s="1151"/>
    </row>
    <row r="4" spans="1:18" s="1163" customFormat="1" ht="13.5" customHeight="1" thickBot="1" x14ac:dyDescent="0.25">
      <c r="A4" s="1157"/>
      <c r="B4" s="1158"/>
      <c r="C4" s="1274" t="s">
        <v>178</v>
      </c>
      <c r="D4" s="1160"/>
      <c r="E4" s="1160"/>
      <c r="F4" s="1160"/>
      <c r="G4" s="1160"/>
      <c r="H4" s="1160"/>
      <c r="I4" s="1160"/>
      <c r="J4" s="1160"/>
      <c r="K4" s="1160"/>
      <c r="L4" s="1160"/>
      <c r="M4" s="1160"/>
      <c r="N4" s="1161"/>
      <c r="O4" s="1145"/>
      <c r="P4" s="1157"/>
    </row>
    <row r="5" spans="1:18" ht="3.75" customHeight="1" x14ac:dyDescent="0.2">
      <c r="A5" s="1151"/>
      <c r="B5" s="1154"/>
      <c r="C5" s="1469" t="s">
        <v>154</v>
      </c>
      <c r="D5" s="1470"/>
      <c r="E5" s="1187"/>
      <c r="F5" s="1187"/>
      <c r="G5" s="1187"/>
      <c r="H5" s="1187"/>
      <c r="I5" s="1187"/>
      <c r="J5" s="1187"/>
      <c r="K5" s="1155"/>
      <c r="L5" s="1275"/>
      <c r="M5" s="1275"/>
      <c r="N5" s="1275"/>
      <c r="O5" s="1145"/>
      <c r="P5" s="1151"/>
    </row>
    <row r="6" spans="1:18" ht="12.75" customHeight="1" x14ac:dyDescent="0.2">
      <c r="A6" s="1151"/>
      <c r="B6" s="1154"/>
      <c r="C6" s="1470"/>
      <c r="D6" s="1470"/>
      <c r="E6" s="1166" t="s">
        <v>34</v>
      </c>
      <c r="F6" s="1167" t="s">
        <v>664</v>
      </c>
      <c r="G6" s="1166" t="s">
        <v>34</v>
      </c>
      <c r="H6" s="1167" t="s">
        <v>34</v>
      </c>
      <c r="I6" s="1168"/>
      <c r="J6" s="1167" t="s">
        <v>34</v>
      </c>
      <c r="K6" s="1169" t="s">
        <v>665</v>
      </c>
      <c r="L6" s="1170" t="s">
        <v>34</v>
      </c>
      <c r="M6" s="1170" t="s">
        <v>34</v>
      </c>
      <c r="N6" s="1171"/>
      <c r="O6" s="1145"/>
      <c r="P6" s="1157"/>
    </row>
    <row r="7" spans="1:18" ht="12.75" customHeight="1" x14ac:dyDescent="0.2">
      <c r="A7" s="1151"/>
      <c r="B7" s="1154"/>
      <c r="C7" s="1231"/>
      <c r="D7" s="1231"/>
      <c r="E7" s="1458" t="s">
        <v>666</v>
      </c>
      <c r="F7" s="1458"/>
      <c r="G7" s="1458" t="s">
        <v>667</v>
      </c>
      <c r="H7" s="1458"/>
      <c r="I7" s="1458" t="s">
        <v>668</v>
      </c>
      <c r="J7" s="1458"/>
      <c r="K7" s="1458" t="s">
        <v>669</v>
      </c>
      <c r="L7" s="1458"/>
      <c r="M7" s="1458" t="s">
        <v>666</v>
      </c>
      <c r="N7" s="1458"/>
      <c r="O7" s="1178"/>
      <c r="P7" s="1151"/>
    </row>
    <row r="8" spans="1:18" s="1176" customFormat="1" ht="18.75" customHeight="1" x14ac:dyDescent="0.2">
      <c r="A8" s="1173"/>
      <c r="B8" s="1174"/>
      <c r="C8" s="1454" t="s">
        <v>179</v>
      </c>
      <c r="D8" s="1454"/>
      <c r="E8" s="1494">
        <v>549.5</v>
      </c>
      <c r="F8" s="1494"/>
      <c r="G8" s="1494">
        <v>543.20000000000005</v>
      </c>
      <c r="H8" s="1494"/>
      <c r="I8" s="1494">
        <v>523.9</v>
      </c>
      <c r="J8" s="1494"/>
      <c r="K8" s="1494">
        <v>461.4</v>
      </c>
      <c r="L8" s="1494"/>
      <c r="M8" s="1495">
        <v>444</v>
      </c>
      <c r="N8" s="1495"/>
      <c r="O8" s="1180"/>
      <c r="P8" s="1173"/>
    </row>
    <row r="9" spans="1:18" ht="13.5" customHeight="1" x14ac:dyDescent="0.2">
      <c r="A9" s="1151"/>
      <c r="B9" s="1154"/>
      <c r="C9" s="757" t="s">
        <v>72</v>
      </c>
      <c r="D9" s="1177"/>
      <c r="E9" s="1496">
        <v>277.10000000000002</v>
      </c>
      <c r="F9" s="1496"/>
      <c r="G9" s="1496">
        <v>275.7</v>
      </c>
      <c r="H9" s="1496"/>
      <c r="I9" s="1496">
        <v>258.60000000000002</v>
      </c>
      <c r="J9" s="1496"/>
      <c r="K9" s="1496">
        <v>224.2</v>
      </c>
      <c r="L9" s="1496"/>
      <c r="M9" s="1497">
        <v>207.2</v>
      </c>
      <c r="N9" s="1497"/>
      <c r="O9" s="1178"/>
      <c r="P9" s="1151"/>
    </row>
    <row r="10" spans="1:18" ht="13.5" customHeight="1" x14ac:dyDescent="0.2">
      <c r="A10" s="1151"/>
      <c r="B10" s="1154"/>
      <c r="C10" s="757" t="s">
        <v>71</v>
      </c>
      <c r="D10" s="1177"/>
      <c r="E10" s="1496">
        <v>272.39999999999998</v>
      </c>
      <c r="F10" s="1496"/>
      <c r="G10" s="1496">
        <v>267.39999999999998</v>
      </c>
      <c r="H10" s="1496"/>
      <c r="I10" s="1496">
        <v>265.3</v>
      </c>
      <c r="J10" s="1496"/>
      <c r="K10" s="1496">
        <v>237.1</v>
      </c>
      <c r="L10" s="1496"/>
      <c r="M10" s="1497">
        <v>236.8</v>
      </c>
      <c r="N10" s="1497"/>
      <c r="O10" s="1178"/>
      <c r="P10" s="1151"/>
    </row>
    <row r="11" spans="1:18" ht="18.75" customHeight="1" x14ac:dyDescent="0.2">
      <c r="A11" s="1151"/>
      <c r="B11" s="1154"/>
      <c r="C11" s="757" t="s">
        <v>155</v>
      </c>
      <c r="D11" s="1177"/>
      <c r="E11" s="1496">
        <v>96.5</v>
      </c>
      <c r="F11" s="1496"/>
      <c r="G11" s="1496">
        <v>101.8</v>
      </c>
      <c r="H11" s="1496"/>
      <c r="I11" s="1496">
        <v>91.6</v>
      </c>
      <c r="J11" s="1496"/>
      <c r="K11" s="1496">
        <v>80.8</v>
      </c>
      <c r="L11" s="1496"/>
      <c r="M11" s="1497">
        <v>93.2</v>
      </c>
      <c r="N11" s="1497"/>
      <c r="O11" s="1178"/>
      <c r="P11" s="1151"/>
    </row>
    <row r="12" spans="1:18" ht="13.5" customHeight="1" x14ac:dyDescent="0.2">
      <c r="A12" s="1151"/>
      <c r="B12" s="1154"/>
      <c r="C12" s="757" t="s">
        <v>156</v>
      </c>
      <c r="D12" s="1177"/>
      <c r="E12" s="1496">
        <v>240.6</v>
      </c>
      <c r="F12" s="1496"/>
      <c r="G12" s="1496">
        <v>235.6</v>
      </c>
      <c r="H12" s="1496"/>
      <c r="I12" s="1496">
        <v>232</v>
      </c>
      <c r="J12" s="1496"/>
      <c r="K12" s="1496">
        <v>209.3</v>
      </c>
      <c r="L12" s="1496"/>
      <c r="M12" s="1497">
        <v>187.6</v>
      </c>
      <c r="N12" s="1497"/>
      <c r="O12" s="1178"/>
      <c r="P12" s="1151"/>
    </row>
    <row r="13" spans="1:18" ht="13.5" customHeight="1" x14ac:dyDescent="0.2">
      <c r="A13" s="1151"/>
      <c r="B13" s="1154"/>
      <c r="C13" s="757" t="s">
        <v>157</v>
      </c>
      <c r="D13" s="1177"/>
      <c r="E13" s="1496">
        <v>212.4</v>
      </c>
      <c r="F13" s="1496"/>
      <c r="G13" s="1496">
        <v>205.8</v>
      </c>
      <c r="H13" s="1496"/>
      <c r="I13" s="1496">
        <v>200.3</v>
      </c>
      <c r="J13" s="1496"/>
      <c r="K13" s="1496">
        <v>171.3</v>
      </c>
      <c r="L13" s="1496"/>
      <c r="M13" s="1497">
        <v>163.1</v>
      </c>
      <c r="N13" s="1497"/>
      <c r="O13" s="1178"/>
      <c r="P13" s="1151"/>
    </row>
    <row r="14" spans="1:18" ht="18.75" customHeight="1" x14ac:dyDescent="0.2">
      <c r="A14" s="1151"/>
      <c r="B14" s="1154"/>
      <c r="C14" s="757" t="s">
        <v>180</v>
      </c>
      <c r="D14" s="1177"/>
      <c r="E14" s="1496">
        <v>61.6</v>
      </c>
      <c r="F14" s="1496"/>
      <c r="G14" s="1496">
        <v>62.9</v>
      </c>
      <c r="H14" s="1496"/>
      <c r="I14" s="1496">
        <v>54.6</v>
      </c>
      <c r="J14" s="1496"/>
      <c r="K14" s="1496">
        <v>54.3</v>
      </c>
      <c r="L14" s="1496"/>
      <c r="M14" s="1497">
        <v>58.6</v>
      </c>
      <c r="N14" s="1497"/>
      <c r="O14" s="1178"/>
      <c r="P14" s="1151"/>
    </row>
    <row r="15" spans="1:18" ht="13.5" customHeight="1" x14ac:dyDescent="0.2">
      <c r="A15" s="1151"/>
      <c r="B15" s="1154"/>
      <c r="C15" s="757" t="s">
        <v>181</v>
      </c>
      <c r="D15" s="1177"/>
      <c r="E15" s="1496">
        <v>488</v>
      </c>
      <c r="F15" s="1496"/>
      <c r="G15" s="1496">
        <v>480.2</v>
      </c>
      <c r="H15" s="1496"/>
      <c r="I15" s="1496">
        <v>469.3</v>
      </c>
      <c r="J15" s="1496"/>
      <c r="K15" s="1496">
        <v>407</v>
      </c>
      <c r="L15" s="1496"/>
      <c r="M15" s="1497">
        <v>385.4</v>
      </c>
      <c r="N15" s="1497"/>
      <c r="O15" s="1178"/>
      <c r="P15" s="1151"/>
    </row>
    <row r="16" spans="1:18" ht="18.75" customHeight="1" x14ac:dyDescent="0.2">
      <c r="A16" s="1151"/>
      <c r="B16" s="1154"/>
      <c r="C16" s="757" t="s">
        <v>182</v>
      </c>
      <c r="D16" s="1177"/>
      <c r="E16" s="1496">
        <v>202.4</v>
      </c>
      <c r="F16" s="1496"/>
      <c r="G16" s="1496">
        <v>205.7</v>
      </c>
      <c r="H16" s="1496"/>
      <c r="I16" s="1496">
        <v>215.4</v>
      </c>
      <c r="J16" s="1496"/>
      <c r="K16" s="1496">
        <v>188.2</v>
      </c>
      <c r="L16" s="1496"/>
      <c r="M16" s="1497">
        <v>189.4</v>
      </c>
      <c r="N16" s="1497"/>
      <c r="O16" s="1178"/>
      <c r="P16" s="1151"/>
      <c r="R16" s="1276"/>
    </row>
    <row r="17" spans="1:19" ht="13.5" customHeight="1" x14ac:dyDescent="0.2">
      <c r="A17" s="1151"/>
      <c r="B17" s="1154"/>
      <c r="C17" s="757" t="s">
        <v>183</v>
      </c>
      <c r="D17" s="1177"/>
      <c r="E17" s="1496">
        <v>347.2</v>
      </c>
      <c r="F17" s="1496"/>
      <c r="G17" s="1496">
        <v>337.4</v>
      </c>
      <c r="H17" s="1496"/>
      <c r="I17" s="1496">
        <v>308.60000000000002</v>
      </c>
      <c r="J17" s="1496"/>
      <c r="K17" s="1496">
        <v>273.2</v>
      </c>
      <c r="L17" s="1496"/>
      <c r="M17" s="1497">
        <v>254.6</v>
      </c>
      <c r="N17" s="1497"/>
      <c r="O17" s="1178"/>
      <c r="P17" s="1151"/>
    </row>
    <row r="18" spans="1:19" s="1176" customFormat="1" ht="18.75" customHeight="1" x14ac:dyDescent="0.2">
      <c r="A18" s="1173"/>
      <c r="B18" s="1174"/>
      <c r="C18" s="1454" t="s">
        <v>184</v>
      </c>
      <c r="D18" s="1454"/>
      <c r="E18" s="1494">
        <v>10.5</v>
      </c>
      <c r="F18" s="1494"/>
      <c r="G18" s="1494">
        <v>10.5</v>
      </c>
      <c r="H18" s="1494"/>
      <c r="I18" s="1494">
        <v>10.1</v>
      </c>
      <c r="J18" s="1494"/>
      <c r="K18" s="1494">
        <v>8.8000000000000007</v>
      </c>
      <c r="L18" s="1494"/>
      <c r="M18" s="1495">
        <v>8.5</v>
      </c>
      <c r="N18" s="1495"/>
      <c r="O18" s="1180"/>
      <c r="P18" s="1173"/>
    </row>
    <row r="19" spans="1:19" ht="13.5" customHeight="1" x14ac:dyDescent="0.2">
      <c r="A19" s="1151"/>
      <c r="B19" s="1154"/>
      <c r="C19" s="757" t="s">
        <v>72</v>
      </c>
      <c r="D19" s="1177"/>
      <c r="E19" s="1496">
        <v>10.3</v>
      </c>
      <c r="F19" s="1496"/>
      <c r="G19" s="1496">
        <v>10.4</v>
      </c>
      <c r="H19" s="1496"/>
      <c r="I19" s="1496">
        <v>9.8000000000000007</v>
      </c>
      <c r="J19" s="1496"/>
      <c r="K19" s="1496">
        <v>8.4</v>
      </c>
      <c r="L19" s="1496"/>
      <c r="M19" s="1497">
        <v>7.7</v>
      </c>
      <c r="N19" s="1497"/>
      <c r="O19" s="1178"/>
      <c r="P19" s="1151"/>
    </row>
    <row r="20" spans="1:19" ht="13.5" customHeight="1" x14ac:dyDescent="0.2">
      <c r="A20" s="1151"/>
      <c r="B20" s="1154"/>
      <c r="C20" s="757" t="s">
        <v>71</v>
      </c>
      <c r="D20" s="1177"/>
      <c r="E20" s="1496">
        <v>10.8</v>
      </c>
      <c r="F20" s="1496"/>
      <c r="G20" s="1496">
        <v>10.6</v>
      </c>
      <c r="H20" s="1496"/>
      <c r="I20" s="1496">
        <v>10.5</v>
      </c>
      <c r="J20" s="1496"/>
      <c r="K20" s="1496">
        <v>9.3000000000000007</v>
      </c>
      <c r="L20" s="1496"/>
      <c r="M20" s="1497">
        <v>9.1999999999999993</v>
      </c>
      <c r="N20" s="1497"/>
      <c r="O20" s="1178"/>
      <c r="P20" s="1151"/>
    </row>
    <row r="21" spans="1:19" s="1280" customFormat="1" ht="13.5" customHeight="1" x14ac:dyDescent="0.2">
      <c r="A21" s="1277"/>
      <c r="B21" s="1278"/>
      <c r="C21" s="1144" t="s">
        <v>185</v>
      </c>
      <c r="D21" s="1279"/>
      <c r="E21" s="1492">
        <v>0.5</v>
      </c>
      <c r="F21" s="1492"/>
      <c r="G21" s="1492">
        <v>0.19999999999999929</v>
      </c>
      <c r="H21" s="1492"/>
      <c r="I21" s="1492">
        <v>0.69999999999999929</v>
      </c>
      <c r="J21" s="1492"/>
      <c r="K21" s="1492">
        <v>0.90000000000000036</v>
      </c>
      <c r="L21" s="1492"/>
      <c r="M21" s="1493">
        <v>1.4999999999999991</v>
      </c>
      <c r="N21" s="1493"/>
      <c r="O21" s="1279"/>
      <c r="P21" s="1277"/>
    </row>
    <row r="22" spans="1:19" ht="18.75" customHeight="1" x14ac:dyDescent="0.2">
      <c r="A22" s="1151"/>
      <c r="B22" s="1154"/>
      <c r="C22" s="757" t="s">
        <v>155</v>
      </c>
      <c r="D22" s="1177"/>
      <c r="E22" s="1496">
        <v>26.1</v>
      </c>
      <c r="F22" s="1496"/>
      <c r="G22" s="1496">
        <v>27.7</v>
      </c>
      <c r="H22" s="1496"/>
      <c r="I22" s="1496">
        <v>25.1</v>
      </c>
      <c r="J22" s="1496"/>
      <c r="K22" s="1496">
        <v>22.7</v>
      </c>
      <c r="L22" s="1496"/>
      <c r="M22" s="1497">
        <v>24.2</v>
      </c>
      <c r="N22" s="1497"/>
      <c r="O22" s="1178"/>
      <c r="P22" s="1151"/>
      <c r="R22" s="1276"/>
      <c r="S22" s="1276"/>
    </row>
    <row r="23" spans="1:19" ht="13.5" customHeight="1" x14ac:dyDescent="0.2">
      <c r="A23" s="1151"/>
      <c r="B23" s="1154"/>
      <c r="C23" s="757" t="s">
        <v>156</v>
      </c>
      <c r="D23" s="1145"/>
      <c r="E23" s="1496">
        <v>9.6999999999999993</v>
      </c>
      <c r="F23" s="1496"/>
      <c r="G23" s="1496">
        <v>9.6</v>
      </c>
      <c r="H23" s="1496"/>
      <c r="I23" s="1496">
        <v>9.5</v>
      </c>
      <c r="J23" s="1496"/>
      <c r="K23" s="1496">
        <v>8.5</v>
      </c>
      <c r="L23" s="1496"/>
      <c r="M23" s="1497">
        <v>7.7</v>
      </c>
      <c r="N23" s="1497"/>
      <c r="O23" s="1178"/>
      <c r="P23" s="1151"/>
    </row>
    <row r="24" spans="1:19" ht="13.5" customHeight="1" x14ac:dyDescent="0.2">
      <c r="A24" s="1151"/>
      <c r="B24" s="1154"/>
      <c r="C24" s="757" t="s">
        <v>157</v>
      </c>
      <c r="D24" s="1145"/>
      <c r="E24" s="1496">
        <v>9</v>
      </c>
      <c r="F24" s="1496"/>
      <c r="G24" s="1496">
        <v>8.6999999999999993</v>
      </c>
      <c r="H24" s="1496"/>
      <c r="I24" s="1496">
        <v>8.5</v>
      </c>
      <c r="J24" s="1496"/>
      <c r="K24" s="1496">
        <v>7.1</v>
      </c>
      <c r="L24" s="1496"/>
      <c r="M24" s="1497">
        <v>6.7</v>
      </c>
      <c r="N24" s="1497"/>
      <c r="O24" s="1178"/>
      <c r="P24" s="1151"/>
    </row>
    <row r="25" spans="1:19" s="1282" customFormat="1" ht="18.75" customHeight="1" x14ac:dyDescent="0.2">
      <c r="A25" s="1281"/>
      <c r="B25" s="1164"/>
      <c r="C25" s="757" t="s">
        <v>186</v>
      </c>
      <c r="D25" s="1177"/>
      <c r="E25" s="1496">
        <v>11.8</v>
      </c>
      <c r="F25" s="1496"/>
      <c r="G25" s="1496">
        <v>11.5</v>
      </c>
      <c r="H25" s="1496"/>
      <c r="I25" s="1496">
        <v>10.9</v>
      </c>
      <c r="J25" s="1496"/>
      <c r="K25" s="1496">
        <v>9.5</v>
      </c>
      <c r="L25" s="1496"/>
      <c r="M25" s="1497">
        <v>9.3000000000000007</v>
      </c>
      <c r="N25" s="1497"/>
      <c r="O25" s="1156"/>
      <c r="P25" s="1281"/>
    </row>
    <row r="26" spans="1:19" s="1282" customFormat="1" ht="13.5" customHeight="1" x14ac:dyDescent="0.2">
      <c r="A26" s="1281"/>
      <c r="B26" s="1164"/>
      <c r="C26" s="757" t="s">
        <v>187</v>
      </c>
      <c r="D26" s="1177"/>
      <c r="E26" s="1496">
        <v>8</v>
      </c>
      <c r="F26" s="1496"/>
      <c r="G26" s="1496">
        <v>7.9</v>
      </c>
      <c r="H26" s="1496"/>
      <c r="I26" s="1496">
        <v>8.1</v>
      </c>
      <c r="J26" s="1496"/>
      <c r="K26" s="1496">
        <v>7</v>
      </c>
      <c r="L26" s="1496"/>
      <c r="M26" s="1497">
        <v>6.8</v>
      </c>
      <c r="N26" s="1497"/>
      <c r="O26" s="1156"/>
      <c r="P26" s="1281"/>
    </row>
    <row r="27" spans="1:19" s="1282" customFormat="1" ht="13.5" customHeight="1" x14ac:dyDescent="0.2">
      <c r="A27" s="1281"/>
      <c r="B27" s="1164"/>
      <c r="C27" s="757" t="s">
        <v>188</v>
      </c>
      <c r="D27" s="1177"/>
      <c r="E27" s="1496">
        <v>10.9</v>
      </c>
      <c r="F27" s="1496"/>
      <c r="G27" s="1496">
        <v>11.4</v>
      </c>
      <c r="H27" s="1496"/>
      <c r="I27" s="1496">
        <v>10.8</v>
      </c>
      <c r="J27" s="1496"/>
      <c r="K27" s="1496">
        <v>9.4</v>
      </c>
      <c r="L27" s="1496"/>
      <c r="M27" s="1497">
        <v>9.4</v>
      </c>
      <c r="N27" s="1497"/>
      <c r="O27" s="1156"/>
      <c r="P27" s="1281"/>
    </row>
    <row r="28" spans="1:19" s="1282" customFormat="1" ht="13.5" customHeight="1" x14ac:dyDescent="0.2">
      <c r="A28" s="1281"/>
      <c r="B28" s="1164"/>
      <c r="C28" s="757" t="s">
        <v>189</v>
      </c>
      <c r="D28" s="1177"/>
      <c r="E28" s="1496">
        <v>12</v>
      </c>
      <c r="F28" s="1496"/>
      <c r="G28" s="1496">
        <v>11</v>
      </c>
      <c r="H28" s="1496"/>
      <c r="I28" s="1496">
        <v>9</v>
      </c>
      <c r="J28" s="1496"/>
      <c r="K28" s="1496">
        <v>8.6999999999999993</v>
      </c>
      <c r="L28" s="1496"/>
      <c r="M28" s="1497">
        <v>7.4</v>
      </c>
      <c r="N28" s="1497"/>
      <c r="O28" s="1156"/>
      <c r="P28" s="1281"/>
    </row>
    <row r="29" spans="1:19" s="1282" customFormat="1" ht="13.5" customHeight="1" x14ac:dyDescent="0.2">
      <c r="A29" s="1281"/>
      <c r="B29" s="1164"/>
      <c r="C29" s="757" t="s">
        <v>190</v>
      </c>
      <c r="D29" s="1177"/>
      <c r="E29" s="1496">
        <v>7.3</v>
      </c>
      <c r="F29" s="1496"/>
      <c r="G29" s="1496">
        <v>9.4</v>
      </c>
      <c r="H29" s="1496"/>
      <c r="I29" s="1496">
        <v>10.6</v>
      </c>
      <c r="J29" s="1496"/>
      <c r="K29" s="1496">
        <v>7.6</v>
      </c>
      <c r="L29" s="1496"/>
      <c r="M29" s="1497">
        <v>5.2</v>
      </c>
      <c r="N29" s="1497"/>
      <c r="O29" s="1156"/>
      <c r="P29" s="1281"/>
    </row>
    <row r="30" spans="1:19" s="1282" customFormat="1" ht="13.5" customHeight="1" x14ac:dyDescent="0.2">
      <c r="A30" s="1281"/>
      <c r="B30" s="1164"/>
      <c r="C30" s="757" t="s">
        <v>130</v>
      </c>
      <c r="D30" s="1177"/>
      <c r="E30" s="1496">
        <v>10.7</v>
      </c>
      <c r="F30" s="1496"/>
      <c r="G30" s="1496">
        <v>10.4</v>
      </c>
      <c r="H30" s="1496"/>
      <c r="I30" s="1496">
        <v>9.3000000000000007</v>
      </c>
      <c r="J30" s="1496"/>
      <c r="K30" s="1496">
        <v>10</v>
      </c>
      <c r="L30" s="1496"/>
      <c r="M30" s="1497">
        <v>8.1999999999999993</v>
      </c>
      <c r="N30" s="1497"/>
      <c r="O30" s="1156"/>
      <c r="P30" s="1281"/>
    </row>
    <row r="31" spans="1:19" s="1282" customFormat="1" ht="13.5" customHeight="1" x14ac:dyDescent="0.2">
      <c r="A31" s="1281"/>
      <c r="B31" s="1164"/>
      <c r="C31" s="757" t="s">
        <v>131</v>
      </c>
      <c r="D31" s="1177"/>
      <c r="E31" s="1496">
        <v>13.2</v>
      </c>
      <c r="F31" s="1496"/>
      <c r="G31" s="1496">
        <v>11</v>
      </c>
      <c r="H31" s="1496"/>
      <c r="I31" s="1496">
        <v>12.5</v>
      </c>
      <c r="J31" s="1496"/>
      <c r="K31" s="1496">
        <v>11</v>
      </c>
      <c r="L31" s="1496"/>
      <c r="M31" s="1497">
        <v>9.3000000000000007</v>
      </c>
      <c r="N31" s="1497"/>
      <c r="O31" s="1156"/>
      <c r="P31" s="1281"/>
    </row>
    <row r="32" spans="1:19" ht="18.75" customHeight="1" x14ac:dyDescent="0.2">
      <c r="A32" s="1151"/>
      <c r="B32" s="1154"/>
      <c r="C32" s="1454" t="s">
        <v>191</v>
      </c>
      <c r="D32" s="1454"/>
      <c r="E32" s="1494">
        <v>6.7</v>
      </c>
      <c r="F32" s="1494"/>
      <c r="G32" s="1494">
        <v>6.5</v>
      </c>
      <c r="H32" s="1494"/>
      <c r="I32" s="1494">
        <v>6</v>
      </c>
      <c r="J32" s="1494"/>
      <c r="K32" s="1494">
        <v>5.2</v>
      </c>
      <c r="L32" s="1494"/>
      <c r="M32" s="1495">
        <v>4.9000000000000004</v>
      </c>
      <c r="N32" s="1495"/>
      <c r="O32" s="1178"/>
      <c r="P32" s="1151"/>
    </row>
    <row r="33" spans="1:16" s="1282" customFormat="1" ht="13.5" customHeight="1" x14ac:dyDescent="0.2">
      <c r="A33" s="1281"/>
      <c r="B33" s="1283"/>
      <c r="C33" s="757" t="s">
        <v>72</v>
      </c>
      <c r="D33" s="1177"/>
      <c r="E33" s="1473">
        <v>6.6</v>
      </c>
      <c r="F33" s="1473"/>
      <c r="G33" s="1473">
        <v>6.7</v>
      </c>
      <c r="H33" s="1473"/>
      <c r="I33" s="1473">
        <v>5.8</v>
      </c>
      <c r="J33" s="1473"/>
      <c r="K33" s="1473">
        <v>5</v>
      </c>
      <c r="L33" s="1473"/>
      <c r="M33" s="1474">
        <v>4.5999999999999996</v>
      </c>
      <c r="N33" s="1474"/>
      <c r="O33" s="1156"/>
      <c r="P33" s="1281"/>
    </row>
    <row r="34" spans="1:16" s="1282" customFormat="1" ht="13.5" customHeight="1" x14ac:dyDescent="0.2">
      <c r="A34" s="1281"/>
      <c r="B34" s="1283"/>
      <c r="C34" s="757" t="s">
        <v>71</v>
      </c>
      <c r="D34" s="1177"/>
      <c r="E34" s="1473">
        <v>6.7</v>
      </c>
      <c r="F34" s="1473"/>
      <c r="G34" s="1473">
        <v>6.3</v>
      </c>
      <c r="H34" s="1473"/>
      <c r="I34" s="1473">
        <v>6.1</v>
      </c>
      <c r="J34" s="1473"/>
      <c r="K34" s="1473">
        <v>5.5</v>
      </c>
      <c r="L34" s="1473"/>
      <c r="M34" s="1474">
        <v>5.2</v>
      </c>
      <c r="N34" s="1474"/>
      <c r="O34" s="1156"/>
      <c r="P34" s="1281"/>
    </row>
    <row r="35" spans="1:16" s="1280" customFormat="1" ht="13.5" customHeight="1" x14ac:dyDescent="0.2">
      <c r="A35" s="1277"/>
      <c r="B35" s="1278"/>
      <c r="C35" s="1144" t="s">
        <v>192</v>
      </c>
      <c r="D35" s="1279"/>
      <c r="E35" s="1492">
        <v>0.10000000000000053</v>
      </c>
      <c r="F35" s="1492"/>
      <c r="G35" s="1492">
        <v>-0.40000000000000036</v>
      </c>
      <c r="H35" s="1492"/>
      <c r="I35" s="1492">
        <v>0.29999999999999982</v>
      </c>
      <c r="J35" s="1492"/>
      <c r="K35" s="1492">
        <v>0.5</v>
      </c>
      <c r="L35" s="1492"/>
      <c r="M35" s="1493">
        <v>0.60000000000000053</v>
      </c>
      <c r="N35" s="1493"/>
      <c r="O35" s="1279"/>
      <c r="P35" s="1277"/>
    </row>
    <row r="36" spans="1:16" ht="20.25" customHeight="1" thickBot="1" x14ac:dyDescent="0.25">
      <c r="A36" s="1151"/>
      <c r="B36" s="1154"/>
      <c r="C36" s="1186"/>
      <c r="D36" s="1284"/>
      <c r="E36" s="1284"/>
      <c r="F36" s="1284"/>
      <c r="G36" s="1284"/>
      <c r="H36" s="1284"/>
      <c r="I36" s="1284"/>
      <c r="J36" s="1284"/>
      <c r="K36" s="1284"/>
      <c r="L36" s="1284"/>
      <c r="M36" s="1462"/>
      <c r="N36" s="1462"/>
      <c r="O36" s="1178"/>
      <c r="P36" s="1151"/>
    </row>
    <row r="37" spans="1:16" s="1163" customFormat="1" ht="14.25" customHeight="1" thickBot="1" x14ac:dyDescent="0.25">
      <c r="A37" s="1157"/>
      <c r="B37" s="1158"/>
      <c r="C37" s="1159" t="s">
        <v>515</v>
      </c>
      <c r="D37" s="1160"/>
      <c r="E37" s="1160"/>
      <c r="F37" s="1160"/>
      <c r="G37" s="1160"/>
      <c r="H37" s="1160"/>
      <c r="I37" s="1160"/>
      <c r="J37" s="1160"/>
      <c r="K37" s="1160"/>
      <c r="L37" s="1160"/>
      <c r="M37" s="1160"/>
      <c r="N37" s="1161"/>
      <c r="O37" s="1178"/>
      <c r="P37" s="1157"/>
    </row>
    <row r="38" spans="1:16" ht="3.75" customHeight="1" x14ac:dyDescent="0.2">
      <c r="A38" s="1151"/>
      <c r="B38" s="1154"/>
      <c r="C38" s="1490" t="s">
        <v>158</v>
      </c>
      <c r="D38" s="1491"/>
      <c r="E38" s="1187"/>
      <c r="F38" s="1187"/>
      <c r="G38" s="1187"/>
      <c r="H38" s="1187"/>
      <c r="I38" s="1187"/>
      <c r="J38" s="1187"/>
      <c r="K38" s="1145"/>
      <c r="L38" s="1275"/>
      <c r="M38" s="1275"/>
      <c r="N38" s="1275"/>
      <c r="O38" s="1178"/>
      <c r="P38" s="1151"/>
    </row>
    <row r="39" spans="1:16" ht="12.75" customHeight="1" x14ac:dyDescent="0.2">
      <c r="A39" s="1151"/>
      <c r="B39" s="1154"/>
      <c r="C39" s="1491"/>
      <c r="D39" s="1491"/>
      <c r="E39" s="1166" t="s">
        <v>34</v>
      </c>
      <c r="F39" s="1167" t="s">
        <v>664</v>
      </c>
      <c r="G39" s="1166" t="s">
        <v>34</v>
      </c>
      <c r="H39" s="1167" t="s">
        <v>34</v>
      </c>
      <c r="I39" s="1168"/>
      <c r="J39" s="1167" t="s">
        <v>34</v>
      </c>
      <c r="K39" s="1169" t="s">
        <v>665</v>
      </c>
      <c r="L39" s="1170" t="s">
        <v>34</v>
      </c>
      <c r="M39" s="1170" t="s">
        <v>34</v>
      </c>
      <c r="N39" s="1171"/>
      <c r="O39" s="1145"/>
      <c r="P39" s="1157"/>
    </row>
    <row r="40" spans="1:16" ht="12.75" customHeight="1" x14ac:dyDescent="0.2">
      <c r="A40" s="1151"/>
      <c r="B40" s="1154"/>
      <c r="C40" s="1172"/>
      <c r="D40" s="1172"/>
      <c r="E40" s="1458" t="str">
        <f>+E7</f>
        <v>3.º trimestre</v>
      </c>
      <c r="F40" s="1458"/>
      <c r="G40" s="1458" t="str">
        <f>+G7</f>
        <v>4.º trimestre</v>
      </c>
      <c r="H40" s="1458"/>
      <c r="I40" s="1458" t="str">
        <f>+I7</f>
        <v>1.º trimestre</v>
      </c>
      <c r="J40" s="1458"/>
      <c r="K40" s="1458" t="str">
        <f>+K7</f>
        <v>2.º trimestre</v>
      </c>
      <c r="L40" s="1458"/>
      <c r="M40" s="1458" t="str">
        <f>+M7</f>
        <v>3.º trimestre</v>
      </c>
      <c r="N40" s="1458"/>
      <c r="O40" s="1285"/>
      <c r="P40" s="1151"/>
    </row>
    <row r="41" spans="1:16" ht="11.25" customHeight="1" x14ac:dyDescent="0.2">
      <c r="A41" s="1151"/>
      <c r="B41" s="1158"/>
      <c r="C41" s="1172"/>
      <c r="D41" s="1172"/>
      <c r="E41" s="768" t="s">
        <v>159</v>
      </c>
      <c r="F41" s="768" t="s">
        <v>106</v>
      </c>
      <c r="G41" s="768" t="s">
        <v>159</v>
      </c>
      <c r="H41" s="768" t="s">
        <v>106</v>
      </c>
      <c r="I41" s="769" t="s">
        <v>159</v>
      </c>
      <c r="J41" s="769" t="s">
        <v>106</v>
      </c>
      <c r="K41" s="769" t="s">
        <v>159</v>
      </c>
      <c r="L41" s="769" t="s">
        <v>106</v>
      </c>
      <c r="M41" s="769" t="s">
        <v>159</v>
      </c>
      <c r="N41" s="769" t="s">
        <v>106</v>
      </c>
      <c r="O41" s="1286"/>
      <c r="P41" s="1151"/>
    </row>
    <row r="42" spans="1:16" s="1176" customFormat="1" ht="18.75" customHeight="1" x14ac:dyDescent="0.2">
      <c r="A42" s="1173"/>
      <c r="B42" s="1174"/>
      <c r="C42" s="1454" t="s">
        <v>516</v>
      </c>
      <c r="D42" s="1454"/>
      <c r="E42" s="1287">
        <v>549.5</v>
      </c>
      <c r="F42" s="1287">
        <f>+E42/E$42*100</f>
        <v>100</v>
      </c>
      <c r="G42" s="1287">
        <v>543.20000000000005</v>
      </c>
      <c r="H42" s="1287">
        <f>+G42/G$42*100</f>
        <v>100</v>
      </c>
      <c r="I42" s="1287">
        <v>523.9</v>
      </c>
      <c r="J42" s="1287">
        <f>+I42/I$42*100</f>
        <v>100</v>
      </c>
      <c r="K42" s="1287">
        <v>461.4</v>
      </c>
      <c r="L42" s="1287">
        <f>+K42/K$42*100</f>
        <v>100</v>
      </c>
      <c r="M42" s="1287">
        <v>444</v>
      </c>
      <c r="N42" s="1287">
        <f>+M42/M$42*100</f>
        <v>100</v>
      </c>
      <c r="O42" s="1286"/>
      <c r="P42" s="1173"/>
    </row>
    <row r="43" spans="1:16" s="1233" customFormat="1" ht="14.25" customHeight="1" x14ac:dyDescent="0.2">
      <c r="A43" s="1230"/>
      <c r="B43" s="1164"/>
      <c r="C43" s="760"/>
      <c r="D43" s="757" t="s">
        <v>517</v>
      </c>
      <c r="E43" s="1288">
        <v>347.2</v>
      </c>
      <c r="F43" s="1288">
        <f>+E43/E$42*100</f>
        <v>63.184713375796179</v>
      </c>
      <c r="G43" s="1288">
        <v>337.4</v>
      </c>
      <c r="H43" s="1288">
        <f>+G43/G$42*100</f>
        <v>62.113402061855659</v>
      </c>
      <c r="I43" s="1288">
        <v>308.60000000000002</v>
      </c>
      <c r="J43" s="1288">
        <f>+I43/I$42*100</f>
        <v>58.904371063180008</v>
      </c>
      <c r="K43" s="1288">
        <v>273.2</v>
      </c>
      <c r="L43" s="1288">
        <f>+K43/K$42*100</f>
        <v>59.211096662332032</v>
      </c>
      <c r="M43" s="1288">
        <v>254.6</v>
      </c>
      <c r="N43" s="1288">
        <f>+M43/M$42*100</f>
        <v>57.342342342342349</v>
      </c>
      <c r="O43" s="1285"/>
      <c r="P43" s="1230"/>
    </row>
    <row r="44" spans="1:16" s="837" customFormat="1" ht="18.75" customHeight="1" x14ac:dyDescent="0.2">
      <c r="A44" s="1194"/>
      <c r="B44" s="1195"/>
      <c r="C44" s="757" t="s">
        <v>505</v>
      </c>
      <c r="D44" s="763"/>
      <c r="E44" s="1288">
        <v>11.4</v>
      </c>
      <c r="F44" s="1288">
        <f>+E44/E$42*100</f>
        <v>2.0746132848043679</v>
      </c>
      <c r="G44" s="1288">
        <v>13.1</v>
      </c>
      <c r="H44" s="1288">
        <f>+G44/G$42*100</f>
        <v>2.4116347569955816</v>
      </c>
      <c r="I44" s="1288">
        <v>14.2</v>
      </c>
      <c r="J44" s="1288">
        <f>+I44/I$42*100</f>
        <v>2.7104409238404275</v>
      </c>
      <c r="K44" s="1288">
        <v>8.4</v>
      </c>
      <c r="L44" s="1288">
        <f>+K44/K$42*100</f>
        <v>1.8205461638491551</v>
      </c>
      <c r="M44" s="1288">
        <v>7.3</v>
      </c>
      <c r="N44" s="1288">
        <f>+M44/M$42*100</f>
        <v>1.644144144144144</v>
      </c>
      <c r="O44" s="1289"/>
      <c r="P44" s="1194"/>
    </row>
    <row r="45" spans="1:16" s="1233" customFormat="1" ht="14.25" customHeight="1" x14ac:dyDescent="0.2">
      <c r="A45" s="1230"/>
      <c r="B45" s="1164"/>
      <c r="C45" s="760"/>
      <c r="D45" s="1144" t="s">
        <v>517</v>
      </c>
      <c r="E45" s="1290">
        <v>6.6</v>
      </c>
      <c r="F45" s="1290">
        <f>+E45/E44*100</f>
        <v>57.894736842105253</v>
      </c>
      <c r="G45" s="1290">
        <v>9.1999999999999993</v>
      </c>
      <c r="H45" s="1290">
        <f>+G45/G44*100</f>
        <v>70.229007633587784</v>
      </c>
      <c r="I45" s="1290">
        <v>10.7</v>
      </c>
      <c r="J45" s="1290">
        <f>+I45/I44*100</f>
        <v>75.352112676056336</v>
      </c>
      <c r="K45" s="1290">
        <v>5.6</v>
      </c>
      <c r="L45" s="1290">
        <f>+K45/K44*100</f>
        <v>66.666666666666657</v>
      </c>
      <c r="M45" s="1290">
        <v>5.5</v>
      </c>
      <c r="N45" s="1290">
        <f>+M45/M44*100</f>
        <v>75.342465753424662</v>
      </c>
      <c r="O45" s="1209"/>
      <c r="P45" s="1230"/>
    </row>
    <row r="46" spans="1:16" s="837" customFormat="1" ht="18.75" customHeight="1" x14ac:dyDescent="0.2">
      <c r="A46" s="1194"/>
      <c r="B46" s="1195"/>
      <c r="C46" s="757" t="s">
        <v>506</v>
      </c>
      <c r="D46" s="763"/>
      <c r="E46" s="1288">
        <v>76.7</v>
      </c>
      <c r="F46" s="1288">
        <f>+E46/E$42*100</f>
        <v>13.958143767060966</v>
      </c>
      <c r="G46" s="1288">
        <v>74</v>
      </c>
      <c r="H46" s="1288">
        <f>+G46/G$42*100</f>
        <v>13.622974963181148</v>
      </c>
      <c r="I46" s="1288">
        <v>65.099999999999994</v>
      </c>
      <c r="J46" s="1288">
        <f>+I46/I$42*100</f>
        <v>12.42603550295858</v>
      </c>
      <c r="K46" s="1288">
        <v>58.5</v>
      </c>
      <c r="L46" s="1288">
        <f>+K46/K$42*100</f>
        <v>12.67880364109233</v>
      </c>
      <c r="M46" s="1288">
        <v>52.2</v>
      </c>
      <c r="N46" s="1288">
        <f>+M46/M$42*100</f>
        <v>11.756756756756758</v>
      </c>
      <c r="O46" s="1289"/>
      <c r="P46" s="1194"/>
    </row>
    <row r="47" spans="1:16" s="1233" customFormat="1" ht="14.25" customHeight="1" x14ac:dyDescent="0.2">
      <c r="A47" s="1230"/>
      <c r="B47" s="1164"/>
      <c r="C47" s="760"/>
      <c r="D47" s="1144" t="s">
        <v>517</v>
      </c>
      <c r="E47" s="1290">
        <v>55.9</v>
      </c>
      <c r="F47" s="1290">
        <f>+E47/E46*100</f>
        <v>72.881355932203391</v>
      </c>
      <c r="G47" s="1290">
        <v>58.1</v>
      </c>
      <c r="H47" s="1290">
        <f>+G47/G46*100</f>
        <v>78.513513513513516</v>
      </c>
      <c r="I47" s="1290">
        <v>46.6</v>
      </c>
      <c r="J47" s="1290">
        <f>+I47/I46*100</f>
        <v>71.582181259600617</v>
      </c>
      <c r="K47" s="1290">
        <v>43.8</v>
      </c>
      <c r="L47" s="1290">
        <f>+K47/K46*100</f>
        <v>74.871794871794876</v>
      </c>
      <c r="M47" s="1290">
        <v>38.700000000000003</v>
      </c>
      <c r="N47" s="1290">
        <f>+M47/M46*100</f>
        <v>74.137931034482762</v>
      </c>
      <c r="O47" s="1209"/>
      <c r="P47" s="1230"/>
    </row>
    <row r="48" spans="1:16" s="837" customFormat="1" ht="18.75" customHeight="1" x14ac:dyDescent="0.2">
      <c r="A48" s="1194"/>
      <c r="B48" s="1195"/>
      <c r="C48" s="757" t="s">
        <v>507</v>
      </c>
      <c r="D48" s="763"/>
      <c r="E48" s="1288">
        <v>71.400000000000006</v>
      </c>
      <c r="F48" s="1288">
        <f>+E48/E$42*100</f>
        <v>12.993630573248408</v>
      </c>
      <c r="G48" s="1288">
        <v>74.900000000000006</v>
      </c>
      <c r="H48" s="1288">
        <f>+G48/G$42*100</f>
        <v>13.788659793814434</v>
      </c>
      <c r="I48" s="1288">
        <v>71.7</v>
      </c>
      <c r="J48" s="1288">
        <f>+I48/I$42*100</f>
        <v>13.685817904180189</v>
      </c>
      <c r="K48" s="1288">
        <v>66.7</v>
      </c>
      <c r="L48" s="1288">
        <f>+K48/K$42*100</f>
        <v>14.45600346770698</v>
      </c>
      <c r="M48" s="1288">
        <v>54.9</v>
      </c>
      <c r="N48" s="1288">
        <f>+M48/M$42*100</f>
        <v>12.364864864864865</v>
      </c>
      <c r="O48" s="1188"/>
      <c r="P48" s="1194"/>
    </row>
    <row r="49" spans="1:16" s="1233" customFormat="1" ht="14.25" customHeight="1" x14ac:dyDescent="0.2">
      <c r="A49" s="1230"/>
      <c r="B49" s="1164"/>
      <c r="C49" s="760"/>
      <c r="D49" s="1144" t="s">
        <v>517</v>
      </c>
      <c r="E49" s="1290">
        <v>52</v>
      </c>
      <c r="F49" s="1290">
        <f>+E49/E48*100</f>
        <v>72.829131652661061</v>
      </c>
      <c r="G49" s="1290">
        <v>51.3</v>
      </c>
      <c r="H49" s="1290">
        <f>+G49/G48*100</f>
        <v>68.491321762349784</v>
      </c>
      <c r="I49" s="1290">
        <v>48</v>
      </c>
      <c r="J49" s="1290">
        <f>+I49/I48*100</f>
        <v>66.945606694560666</v>
      </c>
      <c r="K49" s="1290">
        <v>45.6</v>
      </c>
      <c r="L49" s="1290">
        <f>+K49/K48*100</f>
        <v>68.365817091454275</v>
      </c>
      <c r="M49" s="1290">
        <v>35.9</v>
      </c>
      <c r="N49" s="1290">
        <f>+M49/M48*100</f>
        <v>65.391621129326055</v>
      </c>
      <c r="O49" s="1172"/>
      <c r="P49" s="1230"/>
    </row>
    <row r="50" spans="1:16" s="837" customFormat="1" ht="18.75" customHeight="1" x14ac:dyDescent="0.2">
      <c r="A50" s="1194"/>
      <c r="B50" s="1195"/>
      <c r="C50" s="757" t="s">
        <v>508</v>
      </c>
      <c r="D50" s="763"/>
      <c r="E50" s="1288">
        <v>130.9</v>
      </c>
      <c r="F50" s="1288">
        <f>+E50/E$42*100</f>
        <v>23.821656050955415</v>
      </c>
      <c r="G50" s="1288">
        <v>120.1</v>
      </c>
      <c r="H50" s="1288">
        <f>+G50/G$42*100</f>
        <v>22.109720176730484</v>
      </c>
      <c r="I50" s="1288">
        <v>125</v>
      </c>
      <c r="J50" s="1288">
        <f>+I50/I$42*100</f>
        <v>23.859515174651651</v>
      </c>
      <c r="K50" s="1288">
        <v>109.8</v>
      </c>
      <c r="L50" s="1288">
        <f>+K50/K$42*100</f>
        <v>23.797139141742523</v>
      </c>
      <c r="M50" s="1288">
        <v>111.4</v>
      </c>
      <c r="N50" s="1288">
        <f>+M50/M$42*100</f>
        <v>25.09009009009009</v>
      </c>
      <c r="O50" s="1188"/>
      <c r="P50" s="1194"/>
    </row>
    <row r="51" spans="1:16" s="1233" customFormat="1" ht="14.25" customHeight="1" x14ac:dyDescent="0.2">
      <c r="A51" s="1230"/>
      <c r="B51" s="1291"/>
      <c r="C51" s="760"/>
      <c r="D51" s="1144" t="s">
        <v>517</v>
      </c>
      <c r="E51" s="1290">
        <v>77.8</v>
      </c>
      <c r="F51" s="1290">
        <f>+E51/E50*100</f>
        <v>59.434682964094719</v>
      </c>
      <c r="G51" s="1290">
        <v>68.7</v>
      </c>
      <c r="H51" s="1290">
        <f>+G51/G50*100</f>
        <v>57.202331390507908</v>
      </c>
      <c r="I51" s="1290">
        <v>74.3</v>
      </c>
      <c r="J51" s="1290">
        <f>+I51/I50*100</f>
        <v>59.439999999999991</v>
      </c>
      <c r="K51" s="1290">
        <v>59.1</v>
      </c>
      <c r="L51" s="1290">
        <f>+K51/K50*100</f>
        <v>53.825136612021865</v>
      </c>
      <c r="M51" s="1290">
        <v>61.8</v>
      </c>
      <c r="N51" s="1290">
        <f>+M51/M50*100</f>
        <v>55.475763016157984</v>
      </c>
      <c r="O51" s="1172"/>
      <c r="P51" s="1230"/>
    </row>
    <row r="52" spans="1:16" s="837" customFormat="1" ht="18.75" customHeight="1" x14ac:dyDescent="0.2">
      <c r="A52" s="1194"/>
      <c r="B52" s="1195"/>
      <c r="C52" s="757" t="s">
        <v>509</v>
      </c>
      <c r="D52" s="763"/>
      <c r="E52" s="1288">
        <v>155.80000000000001</v>
      </c>
      <c r="F52" s="1288">
        <f>+E52/E$42*100</f>
        <v>28.353048225659695</v>
      </c>
      <c r="G52" s="1288">
        <v>153.9</v>
      </c>
      <c r="H52" s="1288">
        <f>+G52/G$42*100</f>
        <v>28.332106038291606</v>
      </c>
      <c r="I52" s="1288">
        <v>158.19999999999999</v>
      </c>
      <c r="J52" s="1288">
        <f>+I52/I$42*100</f>
        <v>30.19660240503913</v>
      </c>
      <c r="K52" s="1288">
        <v>131</v>
      </c>
      <c r="L52" s="1288">
        <f>+K52/K$42*100</f>
        <v>28.391850888599912</v>
      </c>
      <c r="M52" s="1288">
        <v>132.6</v>
      </c>
      <c r="N52" s="1288">
        <f>+M52/M$42*100</f>
        <v>29.864864864864867</v>
      </c>
      <c r="O52" s="1188"/>
      <c r="P52" s="1194"/>
    </row>
    <row r="53" spans="1:16" s="1233" customFormat="1" ht="14.25" customHeight="1" x14ac:dyDescent="0.2">
      <c r="A53" s="1230"/>
      <c r="B53" s="1291"/>
      <c r="C53" s="760"/>
      <c r="D53" s="1144" t="s">
        <v>517</v>
      </c>
      <c r="E53" s="1290">
        <v>93.7</v>
      </c>
      <c r="F53" s="1290">
        <f>+E53/E52*100</f>
        <v>60.141206675224645</v>
      </c>
      <c r="G53" s="1290">
        <v>90</v>
      </c>
      <c r="H53" s="1290">
        <f>+G53/G52*100</f>
        <v>58.479532163742689</v>
      </c>
      <c r="I53" s="1290">
        <v>82.8</v>
      </c>
      <c r="J53" s="1290">
        <f>+I53/I52*100</f>
        <v>52.338811630847026</v>
      </c>
      <c r="K53" s="1290">
        <v>75.7</v>
      </c>
      <c r="L53" s="1290">
        <f>+K53/K52*100</f>
        <v>57.786259541984734</v>
      </c>
      <c r="M53" s="1290">
        <v>69.8</v>
      </c>
      <c r="N53" s="1290">
        <f>+M53/M52*100</f>
        <v>52.639517345399703</v>
      </c>
      <c r="O53" s="1172"/>
      <c r="P53" s="1230"/>
    </row>
    <row r="54" spans="1:16" s="837" customFormat="1" ht="18.75" customHeight="1" x14ac:dyDescent="0.2">
      <c r="A54" s="1194"/>
      <c r="B54" s="1195"/>
      <c r="C54" s="757" t="s">
        <v>514</v>
      </c>
      <c r="D54" s="763"/>
      <c r="E54" s="1288">
        <v>103.4</v>
      </c>
      <c r="F54" s="1288">
        <f>+E54/E$42*100</f>
        <v>18.817106460418564</v>
      </c>
      <c r="G54" s="1288">
        <v>107.2</v>
      </c>
      <c r="H54" s="1288">
        <f>+G54/G$42*100</f>
        <v>19.734904270986746</v>
      </c>
      <c r="I54" s="1288">
        <v>89.7</v>
      </c>
      <c r="J54" s="1288">
        <f>+I54/I$42*100</f>
        <v>17.121588089330025</v>
      </c>
      <c r="K54" s="1288">
        <v>86.9</v>
      </c>
      <c r="L54" s="1288">
        <f>+K54/K$42*100</f>
        <v>18.833983528391855</v>
      </c>
      <c r="M54" s="1288">
        <v>85.5</v>
      </c>
      <c r="N54" s="1288">
        <f>+M54/M$42*100</f>
        <v>19.256756756756758</v>
      </c>
      <c r="O54" s="1188"/>
      <c r="P54" s="1194"/>
    </row>
    <row r="55" spans="1:16" s="1233" customFormat="1" ht="14.25" customHeight="1" x14ac:dyDescent="0.2">
      <c r="A55" s="1230"/>
      <c r="B55" s="1291"/>
      <c r="C55" s="760"/>
      <c r="D55" s="1144" t="s">
        <v>517</v>
      </c>
      <c r="E55" s="1290">
        <v>61.1</v>
      </c>
      <c r="F55" s="1290">
        <f>+E55/E54*100</f>
        <v>59.090909090909093</v>
      </c>
      <c r="G55" s="1290">
        <v>60.1</v>
      </c>
      <c r="H55" s="1290">
        <f>+G55/G54*100</f>
        <v>56.06343283582089</v>
      </c>
      <c r="I55" s="1290">
        <v>46.2</v>
      </c>
      <c r="J55" s="1290">
        <f>+I55/I54*100</f>
        <v>51.505016722408023</v>
      </c>
      <c r="K55" s="1290">
        <v>43.5</v>
      </c>
      <c r="L55" s="1290">
        <f>+K55/K54*100</f>
        <v>50.057537399309545</v>
      </c>
      <c r="M55" s="1290">
        <v>42.7</v>
      </c>
      <c r="N55" s="1290">
        <f>+M55/M54*100</f>
        <v>49.941520467836256</v>
      </c>
      <c r="O55" s="1172"/>
      <c r="P55" s="1230"/>
    </row>
    <row r="56" spans="1:16" s="837" customFormat="1" ht="13.5" customHeight="1" x14ac:dyDescent="0.2">
      <c r="A56" s="852"/>
      <c r="B56" s="853"/>
      <c r="C56" s="854" t="s">
        <v>415</v>
      </c>
      <c r="D56" s="855"/>
      <c r="E56" s="856"/>
      <c r="F56" s="1205"/>
      <c r="G56" s="856"/>
      <c r="H56" s="1205"/>
      <c r="I56" s="856"/>
      <c r="J56" s="1205"/>
      <c r="K56" s="856"/>
      <c r="L56" s="1205"/>
      <c r="M56" s="856"/>
      <c r="N56" s="1205"/>
      <c r="O56" s="857"/>
      <c r="P56" s="848"/>
    </row>
    <row r="57" spans="1:16" s="1294" customFormat="1" ht="13.5" customHeight="1" x14ac:dyDescent="0.2">
      <c r="A57" s="1292"/>
      <c r="B57" s="1195"/>
      <c r="C57" s="1207" t="s">
        <v>400</v>
      </c>
      <c r="D57" s="760"/>
      <c r="E57" s="1489" t="s">
        <v>88</v>
      </c>
      <c r="F57" s="1489"/>
      <c r="G57" s="1489"/>
      <c r="H57" s="1489"/>
      <c r="I57" s="1489"/>
      <c r="J57" s="1489"/>
      <c r="K57" s="1489"/>
      <c r="L57" s="1489"/>
      <c r="M57" s="1489"/>
      <c r="N57" s="1489"/>
      <c r="O57" s="1293"/>
      <c r="P57" s="1292"/>
    </row>
    <row r="58" spans="1:16" ht="13.5" customHeight="1" x14ac:dyDescent="0.2">
      <c r="A58" s="1151"/>
      <c r="B58" s="1295">
        <v>8</v>
      </c>
      <c r="C58" s="1455">
        <v>43070</v>
      </c>
      <c r="D58" s="1455"/>
      <c r="E58" s="1145"/>
      <c r="F58" s="1145"/>
      <c r="G58" s="1145"/>
      <c r="H58" s="1145"/>
      <c r="I58" s="1145"/>
      <c r="J58" s="1145"/>
      <c r="K58" s="1145"/>
      <c r="L58" s="1145"/>
      <c r="M58" s="1145"/>
      <c r="N58" s="1145"/>
      <c r="O58" s="1296"/>
      <c r="P58" s="1151"/>
    </row>
  </sheetData>
  <mergeCells count="161">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2:D42"/>
    <mergeCell ref="E57:N57"/>
    <mergeCell ref="C58:D58"/>
    <mergeCell ref="C38:D39"/>
    <mergeCell ref="E40:F40"/>
    <mergeCell ref="G40:H40"/>
    <mergeCell ref="I40:J40"/>
    <mergeCell ref="K40:L40"/>
    <mergeCell ref="M40:N40"/>
  </mergeCells>
  <conditionalFormatting sqref="E7:N7 E40:N40">
    <cfRule type="cellIs" dxfId="17"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5">
    <tabColor theme="5"/>
  </sheetPr>
  <dimension ref="A1:S62"/>
  <sheetViews>
    <sheetView zoomScaleNormal="100" workbookViewId="0"/>
  </sheetViews>
  <sheetFormatPr defaultRowHeight="12.75" x14ac:dyDescent="0.2"/>
  <cols>
    <col min="1" max="1" width="1" style="132" customWidth="1"/>
    <col min="2" max="2" width="2.5703125" style="132" customWidth="1"/>
    <col min="3" max="3" width="1" style="132" customWidth="1"/>
    <col min="4" max="4" width="24.7109375" style="132" customWidth="1"/>
    <col min="5" max="17" width="5.42578125" style="132" customWidth="1"/>
    <col min="18" max="18" width="2.5703125" style="132" customWidth="1"/>
    <col min="19" max="19" width="1" style="132" customWidth="1"/>
    <col min="20" max="16384" width="9.140625" style="132"/>
  </cols>
  <sheetData>
    <row r="1" spans="1:19" ht="13.5" customHeight="1" x14ac:dyDescent="0.2">
      <c r="A1" s="131"/>
      <c r="B1" s="1504" t="s">
        <v>401</v>
      </c>
      <c r="C1" s="1504"/>
      <c r="D1" s="1504"/>
      <c r="E1" s="133"/>
      <c r="F1" s="133"/>
      <c r="G1" s="133"/>
      <c r="H1" s="133"/>
      <c r="I1" s="133"/>
      <c r="J1" s="133"/>
      <c r="K1" s="133"/>
      <c r="L1" s="133"/>
      <c r="M1" s="133"/>
      <c r="N1" s="133"/>
      <c r="O1" s="133"/>
      <c r="P1" s="133"/>
      <c r="Q1" s="133"/>
      <c r="R1" s="133"/>
      <c r="S1" s="131"/>
    </row>
    <row r="2" spans="1:19" ht="6" customHeight="1" x14ac:dyDescent="0.2">
      <c r="A2" s="131"/>
      <c r="B2" s="592"/>
      <c r="C2" s="592"/>
      <c r="D2" s="592"/>
      <c r="E2" s="226"/>
      <c r="F2" s="226"/>
      <c r="G2" s="226"/>
      <c r="H2" s="226"/>
      <c r="I2" s="226"/>
      <c r="J2" s="226"/>
      <c r="K2" s="226"/>
      <c r="L2" s="226"/>
      <c r="M2" s="226"/>
      <c r="N2" s="226"/>
      <c r="O2" s="226"/>
      <c r="P2" s="226"/>
      <c r="Q2" s="226"/>
      <c r="R2" s="227"/>
      <c r="S2" s="133"/>
    </row>
    <row r="3" spans="1:19" ht="10.5" customHeight="1" thickBot="1" x14ac:dyDescent="0.25">
      <c r="A3" s="131"/>
      <c r="B3" s="133"/>
      <c r="C3" s="133"/>
      <c r="D3" s="133"/>
      <c r="E3" s="566"/>
      <c r="F3" s="566"/>
      <c r="G3" s="133"/>
      <c r="H3" s="133"/>
      <c r="I3" s="133"/>
      <c r="J3" s="133"/>
      <c r="K3" s="133"/>
      <c r="L3" s="133"/>
      <c r="M3" s="133"/>
      <c r="N3" s="133"/>
      <c r="O3" s="133"/>
      <c r="P3" s="566"/>
      <c r="Q3" s="566" t="s">
        <v>70</v>
      </c>
      <c r="R3" s="228"/>
      <c r="S3" s="133"/>
    </row>
    <row r="4" spans="1:19" ht="13.5" customHeight="1" thickBot="1" x14ac:dyDescent="0.25">
      <c r="A4" s="131"/>
      <c r="B4" s="133"/>
      <c r="C4" s="390" t="s">
        <v>402</v>
      </c>
      <c r="D4" s="395"/>
      <c r="E4" s="396"/>
      <c r="F4" s="396"/>
      <c r="G4" s="396"/>
      <c r="H4" s="396"/>
      <c r="I4" s="396"/>
      <c r="J4" s="396"/>
      <c r="K4" s="396"/>
      <c r="L4" s="396"/>
      <c r="M4" s="396"/>
      <c r="N4" s="396"/>
      <c r="O4" s="396"/>
      <c r="P4" s="396"/>
      <c r="Q4" s="397"/>
      <c r="R4" s="228"/>
      <c r="S4" s="133"/>
    </row>
    <row r="5" spans="1:19" ht="12" customHeight="1" x14ac:dyDescent="0.2">
      <c r="A5" s="131"/>
      <c r="B5" s="133"/>
      <c r="C5" s="903" t="s">
        <v>78</v>
      </c>
      <c r="D5" s="903"/>
      <c r="E5" s="179"/>
      <c r="F5" s="179"/>
      <c r="G5" s="179"/>
      <c r="H5" s="179"/>
      <c r="I5" s="179"/>
      <c r="J5" s="179"/>
      <c r="K5" s="179"/>
      <c r="L5" s="179"/>
      <c r="M5" s="179"/>
      <c r="N5" s="179"/>
      <c r="O5" s="179"/>
      <c r="P5" s="179"/>
      <c r="Q5" s="179"/>
      <c r="R5" s="228"/>
      <c r="S5" s="133"/>
    </row>
    <row r="6" spans="1:19" s="92" customFormat="1" ht="13.5" customHeight="1" x14ac:dyDescent="0.2">
      <c r="A6" s="158"/>
      <c r="B6" s="167"/>
      <c r="C6" s="1499" t="s">
        <v>127</v>
      </c>
      <c r="D6" s="1500"/>
      <c r="E6" s="1500"/>
      <c r="F6" s="1500"/>
      <c r="G6" s="1500"/>
      <c r="H6" s="1500"/>
      <c r="I6" s="1500"/>
      <c r="J6" s="1500"/>
      <c r="K6" s="1500"/>
      <c r="L6" s="1500"/>
      <c r="M6" s="1500"/>
      <c r="N6" s="1500"/>
      <c r="O6" s="1500"/>
      <c r="P6" s="1500"/>
      <c r="Q6" s="1501"/>
      <c r="R6" s="228"/>
      <c r="S6" s="2"/>
    </row>
    <row r="7" spans="1:19" s="92" customFormat="1" ht="3.75" customHeight="1" x14ac:dyDescent="0.2">
      <c r="A7" s="158"/>
      <c r="B7" s="167"/>
      <c r="C7" s="904"/>
      <c r="D7" s="904"/>
      <c r="E7" s="905"/>
      <c r="F7" s="905"/>
      <c r="G7" s="905"/>
      <c r="H7" s="905"/>
      <c r="I7" s="905"/>
      <c r="J7" s="905"/>
      <c r="K7" s="905"/>
      <c r="L7" s="905"/>
      <c r="M7" s="905"/>
      <c r="N7" s="905"/>
      <c r="O7" s="905"/>
      <c r="P7" s="905"/>
      <c r="Q7" s="905"/>
      <c r="R7" s="228"/>
      <c r="S7" s="2"/>
    </row>
    <row r="8" spans="1:19" s="92" customFormat="1" ht="13.5" customHeight="1" x14ac:dyDescent="0.2">
      <c r="A8" s="158"/>
      <c r="B8" s="167"/>
      <c r="C8" s="905"/>
      <c r="D8" s="905"/>
      <c r="E8" s="1506">
        <v>2016</v>
      </c>
      <c r="F8" s="1506"/>
      <c r="G8" s="1507">
        <v>2017</v>
      </c>
      <c r="H8" s="1507"/>
      <c r="I8" s="1507"/>
      <c r="J8" s="1507"/>
      <c r="K8" s="1507"/>
      <c r="L8" s="1507"/>
      <c r="M8" s="1507"/>
      <c r="N8" s="1507"/>
      <c r="O8" s="1507"/>
      <c r="P8" s="1507"/>
      <c r="Q8" s="1507"/>
      <c r="R8" s="228"/>
      <c r="S8" s="2"/>
    </row>
    <row r="9" spans="1:19" ht="12.75" customHeight="1" x14ac:dyDescent="0.2">
      <c r="A9" s="131"/>
      <c r="B9" s="133"/>
      <c r="C9" s="1505"/>
      <c r="D9" s="1505"/>
      <c r="E9" s="712" t="s">
        <v>95</v>
      </c>
      <c r="F9" s="712" t="s">
        <v>94</v>
      </c>
      <c r="G9" s="712" t="s">
        <v>93</v>
      </c>
      <c r="H9" s="712" t="s">
        <v>104</v>
      </c>
      <c r="I9" s="712" t="s">
        <v>103</v>
      </c>
      <c r="J9" s="712" t="s">
        <v>102</v>
      </c>
      <c r="K9" s="712" t="s">
        <v>101</v>
      </c>
      <c r="L9" s="712" t="s">
        <v>100</v>
      </c>
      <c r="M9" s="712" t="s">
        <v>99</v>
      </c>
      <c r="N9" s="712" t="s">
        <v>98</v>
      </c>
      <c r="O9" s="712" t="s">
        <v>97</v>
      </c>
      <c r="P9" s="712" t="s">
        <v>96</v>
      </c>
      <c r="Q9" s="712" t="s">
        <v>95</v>
      </c>
      <c r="R9" s="228"/>
      <c r="S9" s="133"/>
    </row>
    <row r="10" spans="1:19" ht="3.75" customHeight="1" x14ac:dyDescent="0.2">
      <c r="A10" s="131"/>
      <c r="B10" s="133"/>
      <c r="C10" s="863"/>
      <c r="D10" s="863"/>
      <c r="E10" s="861"/>
      <c r="F10" s="861"/>
      <c r="G10" s="861"/>
      <c r="H10" s="861"/>
      <c r="I10" s="861"/>
      <c r="J10" s="861"/>
      <c r="K10" s="861"/>
      <c r="L10" s="861"/>
      <c r="M10" s="861"/>
      <c r="N10" s="861"/>
      <c r="O10" s="861"/>
      <c r="P10" s="861"/>
      <c r="Q10" s="861"/>
      <c r="R10" s="228"/>
      <c r="S10" s="133"/>
    </row>
    <row r="11" spans="1:19" ht="13.5" customHeight="1" x14ac:dyDescent="0.2">
      <c r="A11" s="131"/>
      <c r="B11" s="133"/>
      <c r="C11" s="1502" t="s">
        <v>386</v>
      </c>
      <c r="D11" s="1503"/>
      <c r="E11" s="862"/>
      <c r="F11" s="862"/>
      <c r="G11" s="862"/>
      <c r="H11" s="862"/>
      <c r="I11" s="862"/>
      <c r="J11" s="862"/>
      <c r="K11" s="862"/>
      <c r="L11" s="862"/>
      <c r="M11" s="862"/>
      <c r="N11" s="862"/>
      <c r="O11" s="862"/>
      <c r="P11" s="862"/>
      <c r="Q11" s="862"/>
      <c r="R11" s="228"/>
      <c r="S11" s="133"/>
    </row>
    <row r="12" spans="1:19" s="166" customFormat="1" ht="13.5" customHeight="1" x14ac:dyDescent="0.2">
      <c r="A12" s="158"/>
      <c r="B12" s="167"/>
      <c r="D12" s="909" t="s">
        <v>68</v>
      </c>
      <c r="E12" s="864">
        <v>89</v>
      </c>
      <c r="F12" s="864">
        <v>95</v>
      </c>
      <c r="G12" s="864">
        <v>87</v>
      </c>
      <c r="H12" s="864">
        <v>78</v>
      </c>
      <c r="I12" s="864">
        <v>66</v>
      </c>
      <c r="J12" s="864">
        <v>61</v>
      </c>
      <c r="K12" s="864">
        <v>45</v>
      </c>
      <c r="L12" s="864">
        <v>39</v>
      </c>
      <c r="M12" s="864">
        <v>39</v>
      </c>
      <c r="N12" s="864">
        <v>32</v>
      </c>
      <c r="O12" s="864">
        <v>29</v>
      </c>
      <c r="P12" s="864">
        <v>24</v>
      </c>
      <c r="Q12" s="864">
        <v>42</v>
      </c>
      <c r="R12" s="228"/>
      <c r="S12" s="133"/>
    </row>
    <row r="13" spans="1:19" s="155" customFormat="1" ht="18.75" customHeight="1" x14ac:dyDescent="0.2">
      <c r="A13" s="158"/>
      <c r="B13" s="167"/>
      <c r="C13" s="591"/>
      <c r="D13" s="229"/>
      <c r="E13" s="160"/>
      <c r="F13" s="160"/>
      <c r="G13" s="160"/>
      <c r="H13" s="160"/>
      <c r="I13" s="160"/>
      <c r="J13" s="160"/>
      <c r="K13" s="160"/>
      <c r="L13" s="160"/>
      <c r="M13" s="160"/>
      <c r="N13" s="160"/>
      <c r="O13" s="160"/>
      <c r="P13" s="160"/>
      <c r="Q13" s="160"/>
      <c r="R13" s="228"/>
      <c r="S13" s="133"/>
    </row>
    <row r="14" spans="1:19" s="155" customFormat="1" ht="13.5" customHeight="1" x14ac:dyDescent="0.2">
      <c r="A14" s="158"/>
      <c r="B14" s="167"/>
      <c r="C14" s="1502" t="s">
        <v>143</v>
      </c>
      <c r="D14" s="1503"/>
      <c r="E14" s="160"/>
      <c r="F14" s="160"/>
      <c r="G14" s="160"/>
      <c r="H14" s="160"/>
      <c r="I14" s="160"/>
      <c r="J14" s="160"/>
      <c r="K14" s="160"/>
      <c r="L14" s="160"/>
      <c r="M14" s="160"/>
      <c r="N14" s="160"/>
      <c r="O14" s="160"/>
      <c r="P14" s="160"/>
      <c r="Q14" s="160"/>
      <c r="R14" s="228"/>
      <c r="S14" s="133"/>
    </row>
    <row r="15" spans="1:19" s="162" customFormat="1" ht="13.5" customHeight="1" x14ac:dyDescent="0.2">
      <c r="A15" s="158"/>
      <c r="B15" s="167"/>
      <c r="D15" s="909" t="s">
        <v>68</v>
      </c>
      <c r="E15" s="897">
        <v>1448</v>
      </c>
      <c r="F15" s="897">
        <v>1983</v>
      </c>
      <c r="G15" s="897">
        <v>1653</v>
      </c>
      <c r="H15" s="897">
        <v>1154</v>
      </c>
      <c r="I15" s="897">
        <v>892</v>
      </c>
      <c r="J15" s="897">
        <v>1028</v>
      </c>
      <c r="K15" s="897">
        <v>1001</v>
      </c>
      <c r="L15" s="897">
        <v>742</v>
      </c>
      <c r="M15" s="897">
        <v>706</v>
      </c>
      <c r="N15" s="897">
        <v>378</v>
      </c>
      <c r="O15" s="897">
        <v>551</v>
      </c>
      <c r="P15" s="897">
        <v>626</v>
      </c>
      <c r="Q15" s="897">
        <v>931</v>
      </c>
      <c r="R15" s="231"/>
      <c r="S15" s="156"/>
    </row>
    <row r="16" spans="1:19" s="137" customFormat="1" ht="26.25" customHeight="1" x14ac:dyDescent="0.2">
      <c r="A16" s="924"/>
      <c r="B16" s="136"/>
      <c r="C16" s="925"/>
      <c r="D16" s="926" t="s">
        <v>653</v>
      </c>
      <c r="E16" s="927">
        <v>1091</v>
      </c>
      <c r="F16" s="927">
        <v>1287</v>
      </c>
      <c r="G16" s="927">
        <v>1230</v>
      </c>
      <c r="H16" s="927">
        <v>612</v>
      </c>
      <c r="I16" s="927">
        <v>594</v>
      </c>
      <c r="J16" s="927">
        <v>724</v>
      </c>
      <c r="K16" s="927">
        <v>819</v>
      </c>
      <c r="L16" s="927">
        <v>581</v>
      </c>
      <c r="M16" s="927">
        <v>548</v>
      </c>
      <c r="N16" s="927">
        <v>217</v>
      </c>
      <c r="O16" s="927">
        <v>338</v>
      </c>
      <c r="P16" s="927">
        <v>478</v>
      </c>
      <c r="Q16" s="927">
        <v>710</v>
      </c>
      <c r="R16" s="922"/>
      <c r="S16" s="136"/>
    </row>
    <row r="17" spans="1:19" s="155" customFormat="1" ht="18.75" customHeight="1" x14ac:dyDescent="0.2">
      <c r="A17" s="158"/>
      <c r="B17" s="154"/>
      <c r="C17" s="591" t="s">
        <v>234</v>
      </c>
      <c r="D17" s="928" t="s">
        <v>654</v>
      </c>
      <c r="E17" s="918">
        <v>357</v>
      </c>
      <c r="F17" s="918">
        <v>696</v>
      </c>
      <c r="G17" s="918">
        <v>423</v>
      </c>
      <c r="H17" s="918">
        <v>542</v>
      </c>
      <c r="I17" s="918">
        <v>298</v>
      </c>
      <c r="J17" s="918">
        <v>304</v>
      </c>
      <c r="K17" s="918">
        <v>182</v>
      </c>
      <c r="L17" s="918">
        <v>161</v>
      </c>
      <c r="M17" s="918">
        <v>158</v>
      </c>
      <c r="N17" s="918">
        <v>161</v>
      </c>
      <c r="O17" s="918">
        <v>213</v>
      </c>
      <c r="P17" s="918">
        <v>148</v>
      </c>
      <c r="Q17" s="918">
        <v>221</v>
      </c>
      <c r="R17" s="228"/>
      <c r="S17" s="133"/>
    </row>
    <row r="18" spans="1:19" s="155" customFormat="1" x14ac:dyDescent="0.2">
      <c r="A18" s="158"/>
      <c r="B18" s="154"/>
      <c r="C18" s="591"/>
      <c r="D18" s="232"/>
      <c r="E18" s="160"/>
      <c r="F18" s="160"/>
      <c r="G18" s="160"/>
      <c r="H18" s="160"/>
      <c r="I18" s="160"/>
      <c r="J18" s="160"/>
      <c r="K18" s="160"/>
      <c r="L18" s="160"/>
      <c r="M18" s="160"/>
      <c r="N18" s="160"/>
      <c r="O18" s="160"/>
      <c r="P18" s="160"/>
      <c r="Q18" s="160"/>
      <c r="R18" s="228"/>
      <c r="S18" s="133"/>
    </row>
    <row r="19" spans="1:19" s="155" customFormat="1" ht="13.5" customHeight="1" x14ac:dyDescent="0.2">
      <c r="A19" s="158"/>
      <c r="B19" s="154"/>
      <c r="C19" s="591"/>
      <c r="D19" s="232"/>
      <c r="E19" s="150"/>
      <c r="F19" s="150"/>
      <c r="G19" s="150"/>
      <c r="H19" s="150"/>
      <c r="I19" s="150"/>
      <c r="J19" s="150"/>
      <c r="K19" s="150"/>
      <c r="L19" s="150"/>
      <c r="M19" s="150"/>
      <c r="N19" s="150"/>
      <c r="O19" s="150"/>
      <c r="P19" s="150"/>
      <c r="Q19" s="150"/>
      <c r="R19" s="228"/>
      <c r="S19" s="133"/>
    </row>
    <row r="20" spans="1:19" s="155" customFormat="1" ht="13.5" customHeight="1" x14ac:dyDescent="0.2">
      <c r="A20" s="158"/>
      <c r="B20" s="154"/>
      <c r="C20" s="591"/>
      <c r="D20" s="477"/>
      <c r="E20" s="161"/>
      <c r="F20" s="161"/>
      <c r="G20" s="161"/>
      <c r="H20" s="161"/>
      <c r="I20" s="161"/>
      <c r="J20" s="161"/>
      <c r="K20" s="161"/>
      <c r="L20" s="161"/>
      <c r="M20" s="161"/>
      <c r="N20" s="161"/>
      <c r="O20" s="161"/>
      <c r="P20" s="161"/>
      <c r="Q20" s="161"/>
      <c r="R20" s="228"/>
      <c r="S20" s="133"/>
    </row>
    <row r="21" spans="1:19" s="155" customFormat="1" ht="13.5" customHeight="1" x14ac:dyDescent="0.2">
      <c r="A21" s="158"/>
      <c r="B21" s="154"/>
      <c r="C21" s="591"/>
      <c r="D21" s="477"/>
      <c r="E21" s="161"/>
      <c r="F21" s="161"/>
      <c r="G21" s="161"/>
      <c r="H21" s="161"/>
      <c r="I21" s="161"/>
      <c r="J21" s="161"/>
      <c r="K21" s="161"/>
      <c r="L21" s="161"/>
      <c r="M21" s="161"/>
      <c r="N21" s="161"/>
      <c r="O21" s="161"/>
      <c r="P21" s="161"/>
      <c r="Q21" s="161"/>
      <c r="R21" s="228"/>
      <c r="S21" s="133"/>
    </row>
    <row r="22" spans="1:19" s="155" customFormat="1" ht="13.5" customHeight="1" x14ac:dyDescent="0.2">
      <c r="A22" s="153"/>
      <c r="B22" s="154"/>
      <c r="C22" s="591"/>
      <c r="D22" s="477"/>
      <c r="E22" s="161"/>
      <c r="F22" s="161"/>
      <c r="G22" s="161"/>
      <c r="H22" s="161"/>
      <c r="I22" s="161"/>
      <c r="J22" s="161"/>
      <c r="K22" s="161"/>
      <c r="L22" s="161"/>
      <c r="M22" s="161"/>
      <c r="N22" s="161"/>
      <c r="O22" s="161"/>
      <c r="P22" s="161"/>
      <c r="Q22" s="161"/>
      <c r="R22" s="228"/>
      <c r="S22" s="133"/>
    </row>
    <row r="23" spans="1:19" s="155" customFormat="1" ht="13.5" customHeight="1" x14ac:dyDescent="0.2">
      <c r="A23" s="153"/>
      <c r="B23" s="154"/>
      <c r="C23" s="591"/>
      <c r="D23" s="477"/>
      <c r="E23" s="161"/>
      <c r="F23" s="161"/>
      <c r="G23" s="161"/>
      <c r="H23" s="161"/>
      <c r="I23" s="161"/>
      <c r="J23" s="161"/>
      <c r="K23" s="161"/>
      <c r="L23" s="161"/>
      <c r="M23" s="161"/>
      <c r="N23" s="161"/>
      <c r="O23" s="161"/>
      <c r="P23" s="161"/>
      <c r="Q23" s="161"/>
      <c r="R23" s="228"/>
      <c r="S23" s="133"/>
    </row>
    <row r="24" spans="1:19" s="155" customFormat="1" ht="13.5" customHeight="1" x14ac:dyDescent="0.2">
      <c r="A24" s="153"/>
      <c r="B24" s="154"/>
      <c r="C24" s="591"/>
      <c r="D24" s="477"/>
      <c r="E24" s="161"/>
      <c r="F24" s="161"/>
      <c r="G24" s="161"/>
      <c r="H24" s="161"/>
      <c r="I24" s="161"/>
      <c r="J24" s="161"/>
      <c r="K24" s="161"/>
      <c r="L24" s="161"/>
      <c r="M24" s="161"/>
      <c r="N24" s="161"/>
      <c r="O24" s="161"/>
      <c r="P24" s="161"/>
      <c r="Q24" s="161"/>
      <c r="R24" s="228"/>
      <c r="S24" s="133"/>
    </row>
    <row r="25" spans="1:19" s="155" customFormat="1" ht="13.5" customHeight="1" x14ac:dyDescent="0.2">
      <c r="A25" s="153"/>
      <c r="B25" s="154"/>
      <c r="C25" s="591"/>
      <c r="D25" s="477"/>
      <c r="E25" s="161"/>
      <c r="F25" s="161"/>
      <c r="G25" s="161"/>
      <c r="H25" s="161"/>
      <c r="I25" s="161"/>
      <c r="J25" s="161"/>
      <c r="K25" s="161"/>
      <c r="L25" s="161"/>
      <c r="M25" s="161"/>
      <c r="N25" s="161"/>
      <c r="O25" s="161"/>
      <c r="P25" s="161"/>
      <c r="Q25" s="161"/>
      <c r="R25" s="228"/>
      <c r="S25" s="133"/>
    </row>
    <row r="26" spans="1:19" s="162" customFormat="1" ht="13.5" customHeight="1" x14ac:dyDescent="0.2">
      <c r="A26" s="163"/>
      <c r="B26" s="164"/>
      <c r="C26" s="478"/>
      <c r="D26" s="230"/>
      <c r="E26" s="165"/>
      <c r="F26" s="165"/>
      <c r="G26" s="165"/>
      <c r="H26" s="165"/>
      <c r="I26" s="165"/>
      <c r="J26" s="165"/>
      <c r="K26" s="165"/>
      <c r="L26" s="165"/>
      <c r="M26" s="165"/>
      <c r="N26" s="165"/>
      <c r="O26" s="165"/>
      <c r="P26" s="165"/>
      <c r="Q26" s="165"/>
      <c r="R26" s="231"/>
      <c r="S26" s="156"/>
    </row>
    <row r="27" spans="1:19" ht="13.5" customHeight="1" x14ac:dyDescent="0.2">
      <c r="A27" s="131"/>
      <c r="B27" s="133"/>
      <c r="C27" s="591"/>
      <c r="D27" s="134"/>
      <c r="E27" s="161"/>
      <c r="F27" s="161"/>
      <c r="G27" s="161"/>
      <c r="H27" s="161"/>
      <c r="I27" s="161"/>
      <c r="J27" s="161"/>
      <c r="K27" s="161"/>
      <c r="L27" s="161"/>
      <c r="M27" s="161"/>
      <c r="N27" s="161"/>
      <c r="O27" s="161"/>
      <c r="P27" s="161"/>
      <c r="Q27" s="161"/>
      <c r="R27" s="228"/>
      <c r="S27" s="133"/>
    </row>
    <row r="28" spans="1:19" s="155" customFormat="1" ht="13.5" customHeight="1" x14ac:dyDescent="0.2">
      <c r="A28" s="153"/>
      <c r="B28" s="154"/>
      <c r="C28" s="591"/>
      <c r="D28" s="134"/>
      <c r="E28" s="161"/>
      <c r="F28" s="161"/>
      <c r="G28" s="161"/>
      <c r="H28" s="161"/>
      <c r="I28" s="161"/>
      <c r="J28" s="161"/>
      <c r="K28" s="161"/>
      <c r="L28" s="161"/>
      <c r="M28" s="161"/>
      <c r="N28" s="161"/>
      <c r="O28" s="161"/>
      <c r="P28" s="161"/>
      <c r="Q28" s="161"/>
      <c r="R28" s="228"/>
      <c r="S28" s="133"/>
    </row>
    <row r="29" spans="1:19" s="155" customFormat="1" ht="13.5" customHeight="1" x14ac:dyDescent="0.2">
      <c r="A29" s="153"/>
      <c r="B29" s="154"/>
      <c r="C29" s="591"/>
      <c r="D29" s="232"/>
      <c r="E29" s="161"/>
      <c r="F29" s="161"/>
      <c r="G29" s="161"/>
      <c r="H29" s="161"/>
      <c r="I29" s="161"/>
      <c r="J29" s="161"/>
      <c r="K29" s="161"/>
      <c r="L29" s="161"/>
      <c r="M29" s="161"/>
      <c r="N29" s="161"/>
      <c r="O29" s="161"/>
      <c r="P29" s="161"/>
      <c r="Q29" s="161"/>
      <c r="R29" s="228"/>
      <c r="S29" s="133"/>
    </row>
    <row r="30" spans="1:19" s="155" customFormat="1" ht="13.5" customHeight="1" x14ac:dyDescent="0.2">
      <c r="A30" s="153"/>
      <c r="B30" s="154"/>
      <c r="C30" s="591"/>
      <c r="D30" s="715"/>
      <c r="E30" s="716"/>
      <c r="F30" s="716"/>
      <c r="G30" s="716"/>
      <c r="H30" s="716"/>
      <c r="I30" s="716"/>
      <c r="J30" s="716"/>
      <c r="K30" s="716"/>
      <c r="L30" s="716"/>
      <c r="M30" s="716"/>
      <c r="N30" s="716"/>
      <c r="O30" s="716"/>
      <c r="P30" s="716"/>
      <c r="Q30" s="716"/>
      <c r="R30" s="228"/>
      <c r="S30" s="133"/>
    </row>
    <row r="31" spans="1:19" s="162" customFormat="1" ht="13.5" customHeight="1" x14ac:dyDescent="0.2">
      <c r="A31" s="163"/>
      <c r="B31" s="164"/>
      <c r="C31" s="478"/>
      <c r="D31" s="717"/>
      <c r="E31" s="717"/>
      <c r="F31" s="717"/>
      <c r="G31" s="717"/>
      <c r="H31" s="717"/>
      <c r="I31" s="717"/>
      <c r="J31" s="717"/>
      <c r="K31" s="717"/>
      <c r="L31" s="717"/>
      <c r="M31" s="717"/>
      <c r="N31" s="717"/>
      <c r="O31" s="717"/>
      <c r="P31" s="717"/>
      <c r="Q31" s="717"/>
      <c r="R31" s="231"/>
      <c r="S31" s="156"/>
    </row>
    <row r="32" spans="1:19" ht="35.25" customHeight="1" x14ac:dyDescent="0.2">
      <c r="A32" s="131"/>
      <c r="B32" s="133"/>
      <c r="C32" s="591"/>
      <c r="D32" s="718"/>
      <c r="E32" s="716"/>
      <c r="F32" s="716"/>
      <c r="G32" s="716"/>
      <c r="H32" s="716"/>
      <c r="I32" s="716"/>
      <c r="J32" s="716"/>
      <c r="K32" s="716"/>
      <c r="L32" s="716"/>
      <c r="M32" s="716"/>
      <c r="N32" s="716"/>
      <c r="O32" s="716"/>
      <c r="P32" s="716"/>
      <c r="Q32" s="716"/>
      <c r="R32" s="228"/>
      <c r="S32" s="133"/>
    </row>
    <row r="33" spans="1:19" ht="13.5" customHeight="1" x14ac:dyDescent="0.2">
      <c r="A33" s="131"/>
      <c r="B33" s="133"/>
      <c r="C33" s="910" t="s">
        <v>177</v>
      </c>
      <c r="D33" s="911"/>
      <c r="E33" s="911"/>
      <c r="F33" s="911"/>
      <c r="G33" s="911"/>
      <c r="H33" s="911"/>
      <c r="I33" s="911"/>
      <c r="J33" s="911"/>
      <c r="K33" s="911"/>
      <c r="L33" s="911"/>
      <c r="M33" s="911"/>
      <c r="N33" s="911"/>
      <c r="O33" s="911"/>
      <c r="P33" s="911"/>
      <c r="Q33" s="912"/>
      <c r="R33" s="228"/>
      <c r="S33" s="159"/>
    </row>
    <row r="34" spans="1:19" s="155" customFormat="1" ht="3.75" customHeight="1" x14ac:dyDescent="0.2">
      <c r="A34" s="153"/>
      <c r="B34" s="154"/>
      <c r="C34" s="591"/>
      <c r="D34" s="232"/>
      <c r="E34" s="161"/>
      <c r="F34" s="161"/>
      <c r="G34" s="161"/>
      <c r="H34" s="161"/>
      <c r="I34" s="161"/>
      <c r="J34" s="161"/>
      <c r="K34" s="161"/>
      <c r="L34" s="161"/>
      <c r="M34" s="161"/>
      <c r="N34" s="161"/>
      <c r="O34" s="161"/>
      <c r="P34" s="161"/>
      <c r="Q34" s="161"/>
      <c r="R34" s="228"/>
      <c r="S34" s="133"/>
    </row>
    <row r="35" spans="1:19" ht="12.75" customHeight="1" x14ac:dyDescent="0.2">
      <c r="A35" s="131"/>
      <c r="B35" s="133"/>
      <c r="C35" s="1505"/>
      <c r="D35" s="1505"/>
      <c r="E35" s="896">
        <v>2004</v>
      </c>
      <c r="F35" s="898" t="s">
        <v>655</v>
      </c>
      <c r="G35" s="898" t="s">
        <v>656</v>
      </c>
      <c r="H35" s="898" t="s">
        <v>657</v>
      </c>
      <c r="I35" s="896" t="s">
        <v>658</v>
      </c>
      <c r="J35" s="896" t="s">
        <v>659</v>
      </c>
      <c r="K35" s="896" t="s">
        <v>660</v>
      </c>
      <c r="L35" s="889" t="s">
        <v>661</v>
      </c>
      <c r="M35" s="892" t="s">
        <v>662</v>
      </c>
      <c r="N35" s="906">
        <v>2013</v>
      </c>
      <c r="O35" s="906">
        <v>2014</v>
      </c>
      <c r="P35" s="906">
        <v>2015</v>
      </c>
      <c r="Q35" s="906">
        <v>2016</v>
      </c>
      <c r="R35" s="228"/>
      <c r="S35" s="133"/>
    </row>
    <row r="36" spans="1:19" ht="3.75" customHeight="1" x14ac:dyDescent="0.2">
      <c r="A36" s="131"/>
      <c r="B36" s="133"/>
      <c r="C36" s="863"/>
      <c r="D36" s="863"/>
      <c r="E36" s="850"/>
      <c r="F36" s="850"/>
      <c r="G36" s="884"/>
      <c r="H36" s="899"/>
      <c r="I36" s="958"/>
      <c r="J36" s="958"/>
      <c r="K36" s="958"/>
      <c r="L36" s="884"/>
      <c r="M36" s="884"/>
      <c r="N36" s="907"/>
      <c r="O36" s="907"/>
      <c r="P36" s="907"/>
      <c r="Q36" s="907"/>
      <c r="R36" s="228"/>
      <c r="S36" s="133"/>
    </row>
    <row r="37" spans="1:19" ht="13.5" customHeight="1" x14ac:dyDescent="0.2">
      <c r="A37" s="131"/>
      <c r="B37" s="133"/>
      <c r="C37" s="1502" t="s">
        <v>386</v>
      </c>
      <c r="D37" s="1503"/>
      <c r="E37" s="850"/>
      <c r="F37" s="850"/>
      <c r="G37" s="884"/>
      <c r="H37" s="899"/>
      <c r="I37" s="958"/>
      <c r="J37" s="958"/>
      <c r="K37" s="958"/>
      <c r="L37" s="884"/>
      <c r="M37" s="884"/>
      <c r="N37" s="907"/>
      <c r="O37" s="907"/>
      <c r="P37" s="907"/>
      <c r="Q37" s="907"/>
      <c r="R37" s="228"/>
      <c r="S37" s="133"/>
    </row>
    <row r="38" spans="1:19" s="166" customFormat="1" ht="13.5" customHeight="1" x14ac:dyDescent="0.2">
      <c r="A38" s="158"/>
      <c r="B38" s="167"/>
      <c r="D38" s="909" t="s">
        <v>68</v>
      </c>
      <c r="E38" s="908" t="s">
        <v>387</v>
      </c>
      <c r="F38" s="864">
        <v>34</v>
      </c>
      <c r="G38" s="864">
        <v>49</v>
      </c>
      <c r="H38" s="864">
        <v>28</v>
      </c>
      <c r="I38" s="881">
        <v>54</v>
      </c>
      <c r="J38" s="881">
        <v>423</v>
      </c>
      <c r="K38" s="881">
        <v>324</v>
      </c>
      <c r="L38" s="890">
        <v>266</v>
      </c>
      <c r="M38" s="893">
        <v>550</v>
      </c>
      <c r="N38" s="885">
        <v>547</v>
      </c>
      <c r="O38" s="885">
        <v>344</v>
      </c>
      <c r="P38" s="885">
        <v>254</v>
      </c>
      <c r="Q38" s="885">
        <v>211</v>
      </c>
      <c r="R38" s="228"/>
      <c r="S38" s="133"/>
    </row>
    <row r="39" spans="1:19" s="155" customFormat="1" ht="18.75" customHeight="1" x14ac:dyDescent="0.2">
      <c r="A39" s="153"/>
      <c r="B39" s="154"/>
      <c r="C39" s="591"/>
      <c r="D39" s="229"/>
      <c r="E39" s="851"/>
      <c r="F39" s="851"/>
      <c r="G39" s="894"/>
      <c r="H39" s="160"/>
      <c r="I39" s="883"/>
      <c r="J39" s="883"/>
      <c r="K39" s="883"/>
      <c r="L39" s="886"/>
      <c r="M39" s="894"/>
      <c r="N39" s="888"/>
      <c r="O39" s="888"/>
      <c r="P39" s="888"/>
      <c r="Q39" s="888"/>
      <c r="R39" s="228"/>
      <c r="S39" s="133"/>
    </row>
    <row r="40" spans="1:19" s="155" customFormat="1" ht="13.5" customHeight="1" x14ac:dyDescent="0.2">
      <c r="A40" s="153"/>
      <c r="B40" s="154"/>
      <c r="C40" s="1502" t="s">
        <v>143</v>
      </c>
      <c r="D40" s="1503"/>
      <c r="E40" s="851"/>
      <c r="F40" s="851"/>
      <c r="G40" s="894"/>
      <c r="H40" s="160"/>
      <c r="I40" s="883"/>
      <c r="J40" s="883"/>
      <c r="K40" s="883"/>
      <c r="L40" s="886"/>
      <c r="M40" s="894"/>
      <c r="N40" s="888"/>
      <c r="O40" s="888"/>
      <c r="P40" s="888"/>
      <c r="Q40" s="888"/>
      <c r="R40" s="228"/>
      <c r="S40" s="133"/>
    </row>
    <row r="41" spans="1:19" s="162" customFormat="1" ht="13.5" customHeight="1" x14ac:dyDescent="0.2">
      <c r="A41" s="163"/>
      <c r="B41" s="164"/>
      <c r="D41" s="909" t="s">
        <v>68</v>
      </c>
      <c r="E41" s="908" t="s">
        <v>387</v>
      </c>
      <c r="F41" s="865">
        <v>588</v>
      </c>
      <c r="G41" s="865">
        <v>664</v>
      </c>
      <c r="H41" s="865">
        <v>891</v>
      </c>
      <c r="I41" s="882">
        <v>1422</v>
      </c>
      <c r="J41" s="882">
        <v>19278</v>
      </c>
      <c r="K41" s="882">
        <v>6145</v>
      </c>
      <c r="L41" s="891">
        <v>3601</v>
      </c>
      <c r="M41" s="895">
        <v>8703</v>
      </c>
      <c r="N41" s="887">
        <v>7434</v>
      </c>
      <c r="O41" s="887">
        <v>4460</v>
      </c>
      <c r="P41" s="887">
        <v>3872</v>
      </c>
      <c r="Q41" s="887">
        <v>4126</v>
      </c>
      <c r="R41" s="231"/>
      <c r="S41" s="156"/>
    </row>
    <row r="42" spans="1:19" s="137" customFormat="1" ht="26.25" customHeight="1" x14ac:dyDescent="0.2">
      <c r="A42" s="135"/>
      <c r="B42" s="136"/>
      <c r="C42" s="925"/>
      <c r="D42" s="926" t="s">
        <v>653</v>
      </c>
      <c r="E42" s="929" t="s">
        <v>387</v>
      </c>
      <c r="F42" s="931">
        <v>186</v>
      </c>
      <c r="G42" s="931">
        <v>101</v>
      </c>
      <c r="H42" s="931">
        <v>116</v>
      </c>
      <c r="I42" s="930">
        <v>122</v>
      </c>
      <c r="J42" s="930">
        <v>9492</v>
      </c>
      <c r="K42" s="930">
        <v>3334</v>
      </c>
      <c r="L42" s="932">
        <v>2266</v>
      </c>
      <c r="M42" s="933">
        <v>4718</v>
      </c>
      <c r="N42" s="934">
        <v>3439</v>
      </c>
      <c r="O42" s="934">
        <v>2281</v>
      </c>
      <c r="P42" s="934">
        <v>2413</v>
      </c>
      <c r="Q42" s="934">
        <v>2142</v>
      </c>
      <c r="R42" s="922"/>
      <c r="S42" s="136"/>
    </row>
    <row r="43" spans="1:19" s="155" customFormat="1" ht="18.75" customHeight="1" x14ac:dyDescent="0.2">
      <c r="A43" s="153"/>
      <c r="B43" s="154"/>
      <c r="C43" s="591" t="s">
        <v>234</v>
      </c>
      <c r="D43" s="928" t="s">
        <v>654</v>
      </c>
      <c r="E43" s="908" t="s">
        <v>387</v>
      </c>
      <c r="F43" s="914">
        <v>402</v>
      </c>
      <c r="G43" s="914">
        <v>563</v>
      </c>
      <c r="H43" s="914">
        <v>775</v>
      </c>
      <c r="I43" s="913">
        <v>1300</v>
      </c>
      <c r="J43" s="913">
        <v>9786</v>
      </c>
      <c r="K43" s="913">
        <v>2811</v>
      </c>
      <c r="L43" s="915">
        <v>1335</v>
      </c>
      <c r="M43" s="916">
        <v>3985</v>
      </c>
      <c r="N43" s="917">
        <v>3995</v>
      </c>
      <c r="O43" s="917">
        <v>2179</v>
      </c>
      <c r="P43" s="917">
        <v>1459</v>
      </c>
      <c r="Q43" s="917">
        <v>1984</v>
      </c>
      <c r="R43" s="228"/>
      <c r="S43" s="133"/>
    </row>
    <row r="44" spans="1:19" s="155" customFormat="1" ht="13.5" customHeight="1" x14ac:dyDescent="0.2">
      <c r="A44" s="153"/>
      <c r="B44" s="154"/>
      <c r="C44" s="591"/>
      <c r="D44" s="232"/>
      <c r="E44" s="161"/>
      <c r="F44" s="161"/>
      <c r="G44" s="161"/>
      <c r="H44" s="161"/>
      <c r="I44" s="161"/>
      <c r="J44" s="161"/>
      <c r="K44" s="161"/>
      <c r="L44" s="161"/>
      <c r="M44" s="161"/>
      <c r="N44" s="161"/>
      <c r="O44" s="161"/>
      <c r="P44" s="161"/>
      <c r="Q44" s="161"/>
      <c r="R44" s="228"/>
      <c r="S44" s="133"/>
    </row>
    <row r="45" spans="1:19" s="866" customFormat="1" ht="13.5" customHeight="1" x14ac:dyDescent="0.2">
      <c r="A45" s="868"/>
      <c r="B45" s="868"/>
      <c r="C45" s="869"/>
      <c r="D45" s="715"/>
      <c r="E45" s="716"/>
      <c r="F45" s="716"/>
      <c r="G45" s="716"/>
      <c r="H45" s="716"/>
      <c r="I45" s="716"/>
      <c r="J45" s="716"/>
      <c r="K45" s="716"/>
      <c r="L45" s="716"/>
      <c r="M45" s="716"/>
      <c r="N45" s="716"/>
      <c r="O45" s="716"/>
      <c r="P45" s="716"/>
      <c r="Q45" s="716"/>
      <c r="R45" s="228"/>
      <c r="S45" s="133"/>
    </row>
    <row r="46" spans="1:19" s="867" customFormat="1" ht="13.5" customHeight="1" x14ac:dyDescent="0.2">
      <c r="A46" s="717"/>
      <c r="B46" s="717"/>
      <c r="C46" s="871"/>
      <c r="D46" s="717"/>
      <c r="E46" s="872"/>
      <c r="F46" s="872"/>
      <c r="G46" s="872"/>
      <c r="H46" s="872"/>
      <c r="I46" s="872"/>
      <c r="J46" s="872"/>
      <c r="K46" s="872"/>
      <c r="L46" s="872"/>
      <c r="M46" s="872"/>
      <c r="N46" s="872"/>
      <c r="O46" s="872"/>
      <c r="P46" s="872"/>
      <c r="Q46" s="872"/>
      <c r="R46" s="228"/>
      <c r="S46" s="133"/>
    </row>
    <row r="47" spans="1:19" s="595" customFormat="1" ht="13.5" customHeight="1" x14ac:dyDescent="0.2">
      <c r="A47" s="870"/>
      <c r="B47" s="870"/>
      <c r="C47" s="869"/>
      <c r="D47" s="718"/>
      <c r="E47" s="716"/>
      <c r="F47" s="716"/>
      <c r="G47" s="716"/>
      <c r="H47" s="716"/>
      <c r="I47" s="716"/>
      <c r="J47" s="716"/>
      <c r="K47" s="716"/>
      <c r="L47" s="716"/>
      <c r="M47" s="716"/>
      <c r="N47" s="716"/>
      <c r="O47" s="716"/>
      <c r="P47" s="716"/>
      <c r="Q47" s="716"/>
      <c r="R47" s="228"/>
      <c r="S47" s="133"/>
    </row>
    <row r="48" spans="1:19" s="866" customFormat="1" ht="13.5" customHeight="1" x14ac:dyDescent="0.2">
      <c r="A48" s="868"/>
      <c r="B48" s="868"/>
      <c r="C48" s="869"/>
      <c r="D48" s="718"/>
      <c r="E48" s="716"/>
      <c r="F48" s="716"/>
      <c r="G48" s="716"/>
      <c r="H48" s="716"/>
      <c r="I48" s="716"/>
      <c r="J48" s="716"/>
      <c r="K48" s="716"/>
      <c r="L48" s="716"/>
      <c r="M48" s="716"/>
      <c r="N48" s="716"/>
      <c r="O48" s="716"/>
      <c r="P48" s="716"/>
      <c r="Q48" s="716"/>
      <c r="R48" s="228"/>
      <c r="S48" s="133"/>
    </row>
    <row r="49" spans="1:19" s="866" customFormat="1" ht="13.5" customHeight="1" x14ac:dyDescent="0.2">
      <c r="A49" s="868"/>
      <c r="B49" s="868"/>
      <c r="C49" s="869"/>
      <c r="D49" s="715"/>
      <c r="E49" s="716"/>
      <c r="F49" s="716"/>
      <c r="G49" s="716"/>
      <c r="H49" s="716"/>
      <c r="I49" s="716"/>
      <c r="J49" s="716"/>
      <c r="K49" s="716"/>
      <c r="L49" s="716"/>
      <c r="M49" s="716"/>
      <c r="N49" s="716"/>
      <c r="O49" s="716"/>
      <c r="P49" s="716"/>
      <c r="Q49" s="716"/>
      <c r="R49" s="228"/>
      <c r="S49" s="133"/>
    </row>
    <row r="50" spans="1:19" s="866" customFormat="1" ht="13.5" customHeight="1" x14ac:dyDescent="0.2">
      <c r="A50" s="868"/>
      <c r="B50" s="868"/>
      <c r="C50" s="869"/>
      <c r="D50" s="715"/>
      <c r="E50" s="716"/>
      <c r="F50" s="716"/>
      <c r="G50" s="716"/>
      <c r="H50" s="716"/>
      <c r="I50" s="716"/>
      <c r="J50" s="716"/>
      <c r="K50" s="716"/>
      <c r="L50" s="716"/>
      <c r="M50" s="716"/>
      <c r="N50" s="716"/>
      <c r="O50" s="716"/>
      <c r="P50" s="716"/>
      <c r="Q50" s="716"/>
      <c r="R50" s="228"/>
      <c r="S50" s="133"/>
    </row>
    <row r="51" spans="1:19" s="595" customFormat="1" ht="13.5" customHeight="1" x14ac:dyDescent="0.2">
      <c r="A51" s="870"/>
      <c r="B51" s="870"/>
      <c r="C51" s="873"/>
      <c r="D51" s="1510"/>
      <c r="E51" s="1510"/>
      <c r="F51" s="1510"/>
      <c r="G51" s="1510"/>
      <c r="H51" s="874"/>
      <c r="I51" s="874"/>
      <c r="J51" s="874"/>
      <c r="K51" s="874"/>
      <c r="L51" s="874"/>
      <c r="M51" s="874"/>
      <c r="N51" s="874"/>
      <c r="O51" s="874"/>
      <c r="P51" s="874"/>
      <c r="Q51" s="874"/>
      <c r="R51" s="228"/>
      <c r="S51" s="133"/>
    </row>
    <row r="52" spans="1:19" s="595" customFormat="1" ht="13.5" customHeight="1" x14ac:dyDescent="0.2">
      <c r="A52" s="870"/>
      <c r="B52" s="870"/>
      <c r="C52" s="870"/>
      <c r="D52" s="870"/>
      <c r="E52" s="870"/>
      <c r="F52" s="870"/>
      <c r="G52" s="870"/>
      <c r="H52" s="870"/>
      <c r="I52" s="870"/>
      <c r="J52" s="870"/>
      <c r="K52" s="870"/>
      <c r="L52" s="870"/>
      <c r="M52" s="870"/>
      <c r="N52" s="870"/>
      <c r="O52" s="870"/>
      <c r="P52" s="870"/>
      <c r="Q52" s="870"/>
      <c r="R52" s="228"/>
      <c r="S52" s="133"/>
    </row>
    <row r="53" spans="1:19" s="595" customFormat="1" ht="13.5" customHeight="1" x14ac:dyDescent="0.2">
      <c r="A53" s="870"/>
      <c r="B53" s="870"/>
      <c r="C53" s="875"/>
      <c r="D53" s="876"/>
      <c r="E53" s="877"/>
      <c r="F53" s="877"/>
      <c r="G53" s="877"/>
      <c r="H53" s="877"/>
      <c r="I53" s="877"/>
      <c r="J53" s="877"/>
      <c r="K53" s="877"/>
      <c r="L53" s="877"/>
      <c r="M53" s="877"/>
      <c r="N53" s="877"/>
      <c r="O53" s="877"/>
      <c r="P53" s="877"/>
      <c r="Q53" s="877"/>
      <c r="R53" s="228"/>
      <c r="S53" s="133"/>
    </row>
    <row r="54" spans="1:19" s="595" customFormat="1" ht="13.5" customHeight="1" x14ac:dyDescent="0.2">
      <c r="A54" s="870"/>
      <c r="B54" s="870"/>
      <c r="C54" s="1505"/>
      <c r="D54" s="1505"/>
      <c r="E54" s="878"/>
      <c r="F54" s="878"/>
      <c r="G54" s="878"/>
      <c r="H54" s="878"/>
      <c r="I54" s="878"/>
      <c r="J54" s="878"/>
      <c r="K54" s="878"/>
      <c r="L54" s="878"/>
      <c r="M54" s="878"/>
      <c r="N54" s="878"/>
      <c r="O54" s="878"/>
      <c r="P54" s="878"/>
      <c r="Q54" s="878"/>
      <c r="R54" s="228"/>
      <c r="S54" s="133"/>
    </row>
    <row r="55" spans="1:19" s="595" customFormat="1" ht="13.5" customHeight="1" x14ac:dyDescent="0.2">
      <c r="A55" s="870"/>
      <c r="B55" s="870"/>
      <c r="C55" s="1509"/>
      <c r="D55" s="1509"/>
      <c r="E55" s="879"/>
      <c r="F55" s="879"/>
      <c r="G55" s="879"/>
      <c r="H55" s="879"/>
      <c r="I55" s="879"/>
      <c r="J55" s="879"/>
      <c r="K55" s="879"/>
      <c r="L55" s="879"/>
      <c r="M55" s="879"/>
      <c r="N55" s="879"/>
      <c r="O55" s="879"/>
      <c r="P55" s="879"/>
      <c r="Q55" s="879"/>
      <c r="R55" s="228"/>
      <c r="S55" s="133"/>
    </row>
    <row r="56" spans="1:19" s="595" customFormat="1" ht="13.5" customHeight="1" x14ac:dyDescent="0.2">
      <c r="A56" s="870"/>
      <c r="B56" s="870"/>
      <c r="C56" s="871"/>
      <c r="D56" s="880"/>
      <c r="E56" s="879"/>
      <c r="F56" s="879"/>
      <c r="G56" s="879"/>
      <c r="H56" s="879"/>
      <c r="I56" s="879"/>
      <c r="J56" s="879"/>
      <c r="K56" s="879"/>
      <c r="L56" s="879"/>
      <c r="M56" s="879"/>
      <c r="N56" s="879"/>
      <c r="O56" s="879"/>
      <c r="P56" s="879"/>
      <c r="Q56" s="879"/>
      <c r="R56" s="228"/>
      <c r="S56" s="133"/>
    </row>
    <row r="57" spans="1:19" s="595" customFormat="1" ht="13.5" customHeight="1" x14ac:dyDescent="0.2">
      <c r="A57" s="870"/>
      <c r="B57" s="870"/>
      <c r="C57" s="869"/>
      <c r="D57" s="718"/>
      <c r="E57" s="879"/>
      <c r="F57" s="879"/>
      <c r="G57" s="879"/>
      <c r="H57" s="879"/>
      <c r="I57" s="879"/>
      <c r="J57" s="879"/>
      <c r="K57" s="879"/>
      <c r="L57" s="879"/>
      <c r="M57" s="879"/>
      <c r="N57" s="879"/>
      <c r="O57" s="879"/>
      <c r="P57" s="879"/>
      <c r="Q57" s="879"/>
      <c r="R57" s="228"/>
      <c r="S57" s="133"/>
    </row>
    <row r="58" spans="1:19" s="923" customFormat="1" ht="13.5" customHeight="1" x14ac:dyDescent="0.2">
      <c r="A58" s="921"/>
      <c r="B58" s="921"/>
      <c r="C58" s="1508" t="s">
        <v>663</v>
      </c>
      <c r="D58" s="1508"/>
      <c r="E58" s="1508"/>
      <c r="F58" s="1508"/>
      <c r="G58" s="1508"/>
      <c r="H58" s="1508"/>
      <c r="I58" s="1508"/>
      <c r="J58" s="1508"/>
      <c r="K58" s="1508"/>
      <c r="L58" s="1508"/>
      <c r="M58" s="1508"/>
      <c r="N58" s="1508"/>
      <c r="O58" s="1508"/>
      <c r="P58" s="1508"/>
      <c r="Q58" s="1508"/>
      <c r="R58" s="922"/>
      <c r="S58" s="136"/>
    </row>
    <row r="59" spans="1:19" s="137" customFormat="1" ht="13.5" customHeight="1" x14ac:dyDescent="0.2">
      <c r="A59" s="921"/>
      <c r="B59" s="921"/>
      <c r="C59" s="1508"/>
      <c r="D59" s="1508"/>
      <c r="E59" s="1508"/>
      <c r="F59" s="1508"/>
      <c r="G59" s="1508"/>
      <c r="H59" s="1508"/>
      <c r="I59" s="1508"/>
      <c r="J59" s="1508"/>
      <c r="K59" s="1508"/>
      <c r="L59" s="1508"/>
      <c r="M59" s="1508"/>
      <c r="N59" s="1508"/>
      <c r="O59" s="1508"/>
      <c r="P59" s="1508"/>
      <c r="Q59" s="1508"/>
      <c r="R59" s="922"/>
      <c r="S59" s="136"/>
    </row>
    <row r="60" spans="1:19" s="409" customFormat="1" ht="13.5" customHeight="1" x14ac:dyDescent="0.2">
      <c r="A60" s="870"/>
      <c r="B60" s="870"/>
      <c r="C60" s="473" t="s">
        <v>426</v>
      </c>
      <c r="D60" s="430"/>
      <c r="E60" s="900"/>
      <c r="F60" s="900"/>
      <c r="G60" s="900"/>
      <c r="H60" s="900"/>
      <c r="I60" s="901" t="s">
        <v>134</v>
      </c>
      <c r="J60" s="902"/>
      <c r="K60" s="902"/>
      <c r="L60" s="902"/>
      <c r="M60" s="505"/>
      <c r="N60" s="573"/>
      <c r="O60" s="573"/>
      <c r="P60" s="573"/>
      <c r="Q60" s="573"/>
      <c r="R60" s="228"/>
    </row>
    <row r="61" spans="1:19" ht="13.5" customHeight="1" x14ac:dyDescent="0.2">
      <c r="A61" s="131"/>
      <c r="B61" s="133"/>
      <c r="C61" s="450"/>
      <c r="D61" s="133"/>
      <c r="E61" s="169"/>
      <c r="F61" s="1442">
        <v>43070</v>
      </c>
      <c r="G61" s="1442"/>
      <c r="H61" s="1442"/>
      <c r="I61" s="1442"/>
      <c r="J61" s="1442"/>
      <c r="K61" s="1442"/>
      <c r="L61" s="1442"/>
      <c r="M61" s="1442"/>
      <c r="N61" s="1442"/>
      <c r="O61" s="1442"/>
      <c r="P61" s="1442"/>
      <c r="Q61" s="1442"/>
      <c r="R61" s="398">
        <v>9</v>
      </c>
      <c r="S61" s="133"/>
    </row>
    <row r="62" spans="1:19" ht="15" customHeight="1" x14ac:dyDescent="0.2">
      <c r="B62" s="450"/>
    </row>
  </sheetData>
  <dataConsolidate/>
  <mergeCells count="16">
    <mergeCell ref="C59:Q59"/>
    <mergeCell ref="F61:Q61"/>
    <mergeCell ref="C54:D54"/>
    <mergeCell ref="C55:D55"/>
    <mergeCell ref="C9:D9"/>
    <mergeCell ref="D51:G51"/>
    <mergeCell ref="C37:D37"/>
    <mergeCell ref="C40:D40"/>
    <mergeCell ref="C58:Q58"/>
    <mergeCell ref="C6:Q6"/>
    <mergeCell ref="C11:D11"/>
    <mergeCell ref="C14:D14"/>
    <mergeCell ref="B1:D1"/>
    <mergeCell ref="C35:D35"/>
    <mergeCell ref="E8:F8"/>
    <mergeCell ref="G8:Q8"/>
  </mergeCells>
  <conditionalFormatting sqref="E9:Q11 E8 H35:Q37 E35:G35">
    <cfRule type="cellIs" dxfId="16"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sheetPr>
  <dimension ref="A1:W76"/>
  <sheetViews>
    <sheetView showRuler="0" zoomScaleNormal="100" workbookViewId="0"/>
  </sheetViews>
  <sheetFormatPr defaultRowHeight="12.75" x14ac:dyDescent="0.2"/>
  <cols>
    <col min="1" max="1" width="1" style="92" customWidth="1"/>
    <col min="2" max="2" width="2.5703125" style="92" customWidth="1"/>
    <col min="3" max="3" width="1" style="92" customWidth="1"/>
    <col min="4" max="4" width="30.42578125" style="92" customWidth="1"/>
    <col min="5" max="17" width="5" style="92" customWidth="1"/>
    <col min="18" max="18" width="2.5703125" style="92" customWidth="1"/>
    <col min="19" max="19" width="1" style="92" customWidth="1"/>
    <col min="20" max="16384" width="9.140625" style="92"/>
  </cols>
  <sheetData>
    <row r="1" spans="1:23" ht="13.5" customHeight="1" x14ac:dyDescent="0.2">
      <c r="A1" s="2"/>
      <c r="B1" s="4"/>
      <c r="C1" s="4"/>
      <c r="D1" s="1512" t="s">
        <v>317</v>
      </c>
      <c r="E1" s="1512"/>
      <c r="F1" s="1512"/>
      <c r="G1" s="1512"/>
      <c r="H1" s="1512"/>
      <c r="I1" s="1512"/>
      <c r="J1" s="1512"/>
      <c r="K1" s="1512"/>
      <c r="L1" s="1512"/>
      <c r="M1" s="1512"/>
      <c r="N1" s="1512"/>
      <c r="O1" s="1512"/>
      <c r="P1" s="1512"/>
      <c r="Q1" s="1512"/>
      <c r="R1" s="1512"/>
      <c r="S1" s="2"/>
    </row>
    <row r="2" spans="1:23" ht="6" customHeight="1" x14ac:dyDescent="0.2">
      <c r="A2" s="2"/>
      <c r="B2" s="1513"/>
      <c r="C2" s="1514"/>
      <c r="D2" s="1515"/>
      <c r="E2" s="4"/>
      <c r="F2" s="4"/>
      <c r="G2" s="4"/>
      <c r="H2" s="4"/>
      <c r="I2" s="4"/>
      <c r="J2" s="4"/>
      <c r="K2" s="4"/>
      <c r="L2" s="4"/>
      <c r="M2" s="4"/>
      <c r="N2" s="4"/>
      <c r="O2" s="4"/>
      <c r="P2" s="4"/>
      <c r="Q2" s="4"/>
      <c r="R2" s="4"/>
      <c r="S2" s="2"/>
    </row>
    <row r="3" spans="1:23" ht="13.5" customHeight="1" thickBot="1" x14ac:dyDescent="0.25">
      <c r="A3" s="2"/>
      <c r="B3" s="221"/>
      <c r="C3" s="4"/>
      <c r="D3" s="4"/>
      <c r="E3" s="711"/>
      <c r="F3" s="711"/>
      <c r="G3" s="711"/>
      <c r="H3" s="711"/>
      <c r="I3" s="537"/>
      <c r="J3" s="711"/>
      <c r="K3" s="711"/>
      <c r="L3" s="711"/>
      <c r="M3" s="711"/>
      <c r="N3" s="711"/>
      <c r="O3" s="711"/>
      <c r="P3" s="711"/>
      <c r="Q3" s="711" t="s">
        <v>73</v>
      </c>
      <c r="R3" s="4"/>
      <c r="S3" s="2"/>
    </row>
    <row r="4" spans="1:23" s="7" customFormat="1" ht="13.5" customHeight="1" thickBot="1" x14ac:dyDescent="0.25">
      <c r="A4" s="6"/>
      <c r="B4" s="220"/>
      <c r="C4" s="394" t="s">
        <v>212</v>
      </c>
      <c r="D4" s="538"/>
      <c r="E4" s="538"/>
      <c r="F4" s="538"/>
      <c r="G4" s="538"/>
      <c r="H4" s="538"/>
      <c r="I4" s="538"/>
      <c r="J4" s="538"/>
      <c r="K4" s="538"/>
      <c r="L4" s="538"/>
      <c r="M4" s="538"/>
      <c r="N4" s="538"/>
      <c r="O4" s="538"/>
      <c r="P4" s="538"/>
      <c r="Q4" s="539"/>
      <c r="R4" s="4"/>
      <c r="S4" s="6"/>
    </row>
    <row r="5" spans="1:23" ht="4.5" customHeight="1" x14ac:dyDescent="0.2">
      <c r="A5" s="2"/>
      <c r="B5" s="221"/>
      <c r="C5" s="1516" t="s">
        <v>78</v>
      </c>
      <c r="D5" s="1516"/>
      <c r="E5" s="1517"/>
      <c r="F5" s="1517"/>
      <c r="G5" s="1517"/>
      <c r="H5" s="1517"/>
      <c r="I5" s="1517"/>
      <c r="J5" s="1517"/>
      <c r="K5" s="1517"/>
      <c r="L5" s="1517"/>
      <c r="M5" s="1517"/>
      <c r="N5" s="1517"/>
      <c r="O5" s="1099"/>
      <c r="P5" s="1099"/>
      <c r="Q5" s="1099"/>
      <c r="R5" s="4"/>
      <c r="S5" s="2"/>
    </row>
    <row r="6" spans="1:23" ht="12" customHeight="1" x14ac:dyDescent="0.2">
      <c r="A6" s="2"/>
      <c r="B6" s="221"/>
      <c r="C6" s="1516"/>
      <c r="D6" s="1516"/>
      <c r="E6" s="1518">
        <f>+'11desemprego_IEFP'!E6:N6</f>
        <v>2016</v>
      </c>
      <c r="F6" s="1518"/>
      <c r="G6" s="1518">
        <f>+'11desemprego_IEFP'!G6</f>
        <v>2017</v>
      </c>
      <c r="H6" s="1518"/>
      <c r="I6" s="1518"/>
      <c r="J6" s="1518"/>
      <c r="K6" s="1518"/>
      <c r="L6" s="1518"/>
      <c r="M6" s="1518"/>
      <c r="N6" s="1518"/>
      <c r="O6" s="1518"/>
      <c r="P6" s="1518"/>
      <c r="Q6" s="1518"/>
      <c r="R6" s="4"/>
      <c r="S6" s="2"/>
      <c r="W6" s="1003"/>
    </row>
    <row r="7" spans="1:23" x14ac:dyDescent="0.2">
      <c r="A7" s="2"/>
      <c r="B7" s="221"/>
      <c r="C7" s="1103"/>
      <c r="D7" s="1103"/>
      <c r="E7" s="712" t="s">
        <v>95</v>
      </c>
      <c r="F7" s="712" t="s">
        <v>94</v>
      </c>
      <c r="G7" s="712" t="s">
        <v>93</v>
      </c>
      <c r="H7" s="712" t="s">
        <v>104</v>
      </c>
      <c r="I7" s="712" t="s">
        <v>103</v>
      </c>
      <c r="J7" s="712" t="s">
        <v>102</v>
      </c>
      <c r="K7" s="712" t="s">
        <v>101</v>
      </c>
      <c r="L7" s="712" t="s">
        <v>100</v>
      </c>
      <c r="M7" s="712" t="s">
        <v>99</v>
      </c>
      <c r="N7" s="712" t="s">
        <v>98</v>
      </c>
      <c r="O7" s="712" t="s">
        <v>97</v>
      </c>
      <c r="P7" s="712" t="s">
        <v>96</v>
      </c>
      <c r="Q7" s="712" t="s">
        <v>95</v>
      </c>
      <c r="R7" s="1099"/>
      <c r="S7" s="2"/>
      <c r="W7" s="1003"/>
    </row>
    <row r="8" spans="1:23" s="526" customFormat="1" ht="15" customHeight="1" x14ac:dyDescent="0.2">
      <c r="A8" s="91"/>
      <c r="B8" s="222"/>
      <c r="C8" s="1511" t="s">
        <v>68</v>
      </c>
      <c r="D8" s="1511"/>
      <c r="E8" s="540">
        <v>58242</v>
      </c>
      <c r="F8" s="540">
        <v>46032</v>
      </c>
      <c r="G8" s="540">
        <v>59506</v>
      </c>
      <c r="H8" s="540">
        <v>43954</v>
      </c>
      <c r="I8" s="540">
        <v>50848</v>
      </c>
      <c r="J8" s="540">
        <v>37706</v>
      </c>
      <c r="K8" s="540">
        <v>43573</v>
      </c>
      <c r="L8" s="540">
        <v>41206</v>
      </c>
      <c r="M8" s="540">
        <v>43355</v>
      </c>
      <c r="N8" s="540">
        <v>42596</v>
      </c>
      <c r="O8" s="540">
        <v>58887</v>
      </c>
      <c r="P8" s="540">
        <v>53715</v>
      </c>
      <c r="Q8" s="540">
        <v>56884</v>
      </c>
      <c r="R8" s="527"/>
      <c r="S8" s="91"/>
      <c r="W8" s="1003"/>
    </row>
    <row r="9" spans="1:23" s="535" customFormat="1" ht="11.25" customHeight="1" x14ac:dyDescent="0.2">
      <c r="A9" s="541"/>
      <c r="B9" s="542"/>
      <c r="C9" s="543"/>
      <c r="D9" s="463" t="s">
        <v>186</v>
      </c>
      <c r="E9" s="157">
        <v>17680</v>
      </c>
      <c r="F9" s="157">
        <v>15172</v>
      </c>
      <c r="G9" s="157">
        <v>19649</v>
      </c>
      <c r="H9" s="157">
        <v>15305</v>
      </c>
      <c r="I9" s="157">
        <v>18156</v>
      </c>
      <c r="J9" s="157">
        <v>13357</v>
      </c>
      <c r="K9" s="157">
        <v>15393</v>
      </c>
      <c r="L9" s="157">
        <v>15221</v>
      </c>
      <c r="M9" s="157">
        <v>15887</v>
      </c>
      <c r="N9" s="157">
        <v>15815</v>
      </c>
      <c r="O9" s="157">
        <v>22234</v>
      </c>
      <c r="P9" s="157">
        <v>18538</v>
      </c>
      <c r="Q9" s="157">
        <v>18226</v>
      </c>
      <c r="R9" s="544"/>
      <c r="S9" s="541"/>
    </row>
    <row r="10" spans="1:23" s="535" customFormat="1" ht="11.25" customHeight="1" x14ac:dyDescent="0.2">
      <c r="A10" s="541"/>
      <c r="B10" s="542"/>
      <c r="C10" s="543"/>
      <c r="D10" s="463" t="s">
        <v>187</v>
      </c>
      <c r="E10" s="157">
        <v>10505</v>
      </c>
      <c r="F10" s="157">
        <v>9732</v>
      </c>
      <c r="G10" s="157">
        <v>12220</v>
      </c>
      <c r="H10" s="157">
        <v>8845</v>
      </c>
      <c r="I10" s="157">
        <v>10121</v>
      </c>
      <c r="J10" s="157">
        <v>7563</v>
      </c>
      <c r="K10" s="157">
        <v>8481</v>
      </c>
      <c r="L10" s="157">
        <v>8369</v>
      </c>
      <c r="M10" s="157">
        <v>9120</v>
      </c>
      <c r="N10" s="157">
        <v>8679</v>
      </c>
      <c r="O10" s="157">
        <v>12496</v>
      </c>
      <c r="P10" s="157">
        <v>10278</v>
      </c>
      <c r="Q10" s="157" t="s">
        <v>387</v>
      </c>
      <c r="R10" s="544"/>
      <c r="S10" s="541"/>
    </row>
    <row r="11" spans="1:23" s="535" customFormat="1" ht="11.25" customHeight="1" x14ac:dyDescent="0.2">
      <c r="A11" s="541"/>
      <c r="B11" s="542"/>
      <c r="C11" s="543"/>
      <c r="D11" s="463" t="s">
        <v>188</v>
      </c>
      <c r="E11" s="157">
        <v>13538</v>
      </c>
      <c r="F11" s="157">
        <v>11033</v>
      </c>
      <c r="G11" s="157">
        <v>16067</v>
      </c>
      <c r="H11" s="157">
        <v>12143</v>
      </c>
      <c r="I11" s="157">
        <v>14166</v>
      </c>
      <c r="J11" s="157">
        <v>10258</v>
      </c>
      <c r="K11" s="157">
        <v>12195</v>
      </c>
      <c r="L11" s="157">
        <v>10959</v>
      </c>
      <c r="M11" s="157">
        <v>11061</v>
      </c>
      <c r="N11" s="157">
        <v>11202</v>
      </c>
      <c r="O11" s="157">
        <v>14020</v>
      </c>
      <c r="P11" s="157">
        <v>13001</v>
      </c>
      <c r="Q11" s="157" t="s">
        <v>387</v>
      </c>
      <c r="R11" s="544"/>
      <c r="S11" s="541"/>
    </row>
    <row r="12" spans="1:23" s="535" customFormat="1" ht="11.25" customHeight="1" x14ac:dyDescent="0.2">
      <c r="A12" s="541"/>
      <c r="B12" s="542"/>
      <c r="C12" s="543"/>
      <c r="D12" s="463" t="s">
        <v>189</v>
      </c>
      <c r="E12" s="157">
        <v>4477</v>
      </c>
      <c r="F12" s="157">
        <v>3802</v>
      </c>
      <c r="G12" s="157">
        <v>4796</v>
      </c>
      <c r="H12" s="157">
        <v>3361</v>
      </c>
      <c r="I12" s="157">
        <v>3948</v>
      </c>
      <c r="J12" s="157">
        <v>2874</v>
      </c>
      <c r="K12" s="157">
        <v>3188</v>
      </c>
      <c r="L12" s="157">
        <v>3174</v>
      </c>
      <c r="M12" s="157">
        <v>3724</v>
      </c>
      <c r="N12" s="157">
        <v>3394</v>
      </c>
      <c r="O12" s="157">
        <v>4745</v>
      </c>
      <c r="P12" s="157">
        <v>5115</v>
      </c>
      <c r="Q12" s="157" t="s">
        <v>387</v>
      </c>
      <c r="R12" s="544"/>
      <c r="S12" s="541"/>
      <c r="U12" s="1108"/>
    </row>
    <row r="13" spans="1:23" s="535" customFormat="1" ht="11.25" customHeight="1" x14ac:dyDescent="0.2">
      <c r="A13" s="541"/>
      <c r="B13" s="542"/>
      <c r="C13" s="543"/>
      <c r="D13" s="463" t="s">
        <v>190</v>
      </c>
      <c r="E13" s="157">
        <v>9353</v>
      </c>
      <c r="F13" s="157">
        <v>4374</v>
      </c>
      <c r="G13" s="157">
        <v>3838</v>
      </c>
      <c r="H13" s="157">
        <v>2313</v>
      </c>
      <c r="I13" s="157">
        <v>2290</v>
      </c>
      <c r="J13" s="157">
        <v>1422</v>
      </c>
      <c r="K13" s="157">
        <v>1627</v>
      </c>
      <c r="L13" s="157">
        <v>1457</v>
      </c>
      <c r="M13" s="157">
        <v>1432</v>
      </c>
      <c r="N13" s="157">
        <v>1401</v>
      </c>
      <c r="O13" s="157">
        <v>2571</v>
      </c>
      <c r="P13" s="157">
        <v>3843</v>
      </c>
      <c r="Q13" s="157">
        <v>9446</v>
      </c>
      <c r="R13" s="544"/>
      <c r="S13" s="541"/>
    </row>
    <row r="14" spans="1:23" s="535" customFormat="1" ht="11.25" customHeight="1" x14ac:dyDescent="0.2">
      <c r="A14" s="541"/>
      <c r="B14" s="542"/>
      <c r="C14" s="543"/>
      <c r="D14" s="463" t="s">
        <v>130</v>
      </c>
      <c r="E14" s="157">
        <v>1328</v>
      </c>
      <c r="F14" s="157">
        <v>926</v>
      </c>
      <c r="G14" s="157">
        <v>1368</v>
      </c>
      <c r="H14" s="157">
        <v>864</v>
      </c>
      <c r="I14" s="157">
        <v>1098</v>
      </c>
      <c r="J14" s="157">
        <v>1344</v>
      </c>
      <c r="K14" s="157">
        <v>1611</v>
      </c>
      <c r="L14" s="157">
        <v>973</v>
      </c>
      <c r="M14" s="157">
        <v>912</v>
      </c>
      <c r="N14" s="157">
        <v>926</v>
      </c>
      <c r="O14" s="157">
        <v>1197</v>
      </c>
      <c r="P14" s="157">
        <v>1404</v>
      </c>
      <c r="Q14" s="157">
        <v>1375</v>
      </c>
      <c r="R14" s="544"/>
      <c r="S14" s="541"/>
    </row>
    <row r="15" spans="1:23" s="535" customFormat="1" ht="11.25" customHeight="1" x14ac:dyDescent="0.2">
      <c r="A15" s="541"/>
      <c r="B15" s="542"/>
      <c r="C15" s="543"/>
      <c r="D15" s="463" t="s">
        <v>131</v>
      </c>
      <c r="E15" s="157">
        <v>1361</v>
      </c>
      <c r="F15" s="157">
        <v>993</v>
      </c>
      <c r="G15" s="157">
        <v>1568</v>
      </c>
      <c r="H15" s="157">
        <v>1123</v>
      </c>
      <c r="I15" s="157">
        <v>1069</v>
      </c>
      <c r="J15" s="157">
        <v>888</v>
      </c>
      <c r="K15" s="157">
        <v>1078</v>
      </c>
      <c r="L15" s="157">
        <v>1053</v>
      </c>
      <c r="M15" s="157">
        <v>1219</v>
      </c>
      <c r="N15" s="157">
        <v>1179</v>
      </c>
      <c r="O15" s="157">
        <v>1624</v>
      </c>
      <c r="P15" s="157">
        <v>1536</v>
      </c>
      <c r="Q15" s="157">
        <v>1454</v>
      </c>
      <c r="R15" s="544"/>
      <c r="S15" s="541"/>
    </row>
    <row r="16" spans="1:23" s="549" customFormat="1" ht="15" customHeight="1" x14ac:dyDescent="0.2">
      <c r="A16" s="545"/>
      <c r="B16" s="546"/>
      <c r="C16" s="1511" t="s">
        <v>287</v>
      </c>
      <c r="D16" s="1511"/>
      <c r="E16" s="547"/>
      <c r="F16" s="547"/>
      <c r="G16" s="547"/>
      <c r="H16" s="547"/>
      <c r="I16" s="547"/>
      <c r="J16" s="547"/>
      <c r="K16" s="547"/>
      <c r="L16" s="547"/>
      <c r="M16" s="547"/>
      <c r="N16" s="547"/>
      <c r="O16" s="547"/>
      <c r="P16" s="547"/>
      <c r="Q16" s="547"/>
      <c r="R16" s="548"/>
      <c r="S16" s="545"/>
    </row>
    <row r="17" spans="1:19" s="535" customFormat="1" ht="12" customHeight="1" x14ac:dyDescent="0.2">
      <c r="A17" s="541"/>
      <c r="B17" s="542"/>
      <c r="C17" s="543"/>
      <c r="D17" s="93" t="e">
        <f>+#REF!</f>
        <v>#REF!</v>
      </c>
      <c r="E17" s="157">
        <v>6746</v>
      </c>
      <c r="F17" s="157">
        <v>4562</v>
      </c>
      <c r="G17" s="157">
        <v>7157</v>
      </c>
      <c r="H17" s="157">
        <v>5527</v>
      </c>
      <c r="I17" s="157">
        <v>6282</v>
      </c>
      <c r="J17" s="157">
        <v>4501</v>
      </c>
      <c r="K17" s="157">
        <v>5467</v>
      </c>
      <c r="L17" s="157">
        <v>4669</v>
      </c>
      <c r="M17" s="157">
        <v>4601</v>
      </c>
      <c r="N17" s="157">
        <v>4719</v>
      </c>
      <c r="O17" s="157">
        <v>6155</v>
      </c>
      <c r="P17" s="157">
        <v>6703</v>
      </c>
      <c r="Q17" s="157" t="s">
        <v>387</v>
      </c>
      <c r="R17" s="544"/>
      <c r="S17" s="541"/>
    </row>
    <row r="18" spans="1:19" s="535" customFormat="1" ht="12" customHeight="1" x14ac:dyDescent="0.2">
      <c r="A18" s="541"/>
      <c r="B18" s="542"/>
      <c r="C18" s="543"/>
      <c r="D18" s="93" t="e">
        <f>+#REF!</f>
        <v>#REF!</v>
      </c>
      <c r="E18" s="157">
        <v>4446</v>
      </c>
      <c r="F18" s="157">
        <v>4193</v>
      </c>
      <c r="G18" s="157">
        <v>5028</v>
      </c>
      <c r="H18" s="157">
        <v>3615</v>
      </c>
      <c r="I18" s="157">
        <v>4236</v>
      </c>
      <c r="J18" s="157">
        <v>3251</v>
      </c>
      <c r="K18" s="157">
        <v>3786</v>
      </c>
      <c r="L18" s="157">
        <v>3283</v>
      </c>
      <c r="M18" s="157">
        <v>3386</v>
      </c>
      <c r="N18" s="157">
        <v>3693</v>
      </c>
      <c r="O18" s="157">
        <v>3836</v>
      </c>
      <c r="P18" s="157">
        <v>4207</v>
      </c>
      <c r="Q18" s="157" t="s">
        <v>387</v>
      </c>
      <c r="R18" s="544"/>
      <c r="S18" s="541"/>
    </row>
    <row r="19" spans="1:19" s="535" customFormat="1" ht="12" customHeight="1" x14ac:dyDescent="0.2">
      <c r="A19" s="541"/>
      <c r="B19" s="542"/>
      <c r="C19" s="543"/>
      <c r="D19" s="93" t="e">
        <f>+#REF!</f>
        <v>#REF!</v>
      </c>
      <c r="E19" s="157">
        <v>5005</v>
      </c>
      <c r="F19" s="157">
        <v>3155</v>
      </c>
      <c r="G19" s="157">
        <v>3932</v>
      </c>
      <c r="H19" s="157">
        <v>2975</v>
      </c>
      <c r="I19" s="157">
        <v>3442</v>
      </c>
      <c r="J19" s="157">
        <v>2676</v>
      </c>
      <c r="K19" s="157">
        <v>3221</v>
      </c>
      <c r="L19" s="157">
        <v>2655</v>
      </c>
      <c r="M19" s="157">
        <v>2442</v>
      </c>
      <c r="N19" s="157">
        <v>2410</v>
      </c>
      <c r="O19" s="157">
        <v>3122</v>
      </c>
      <c r="P19" s="157">
        <v>3828</v>
      </c>
      <c r="Q19" s="157" t="s">
        <v>387</v>
      </c>
      <c r="R19" s="544"/>
      <c r="S19" s="541"/>
    </row>
    <row r="20" spans="1:19" s="535" customFormat="1" ht="12" customHeight="1" x14ac:dyDescent="0.2">
      <c r="A20" s="541"/>
      <c r="B20" s="542"/>
      <c r="C20" s="543"/>
      <c r="D20" s="93" t="e">
        <f>+#REF!</f>
        <v>#REF!</v>
      </c>
      <c r="E20" s="157">
        <v>5583</v>
      </c>
      <c r="F20" s="157">
        <v>3189</v>
      </c>
      <c r="G20" s="157">
        <v>3883</v>
      </c>
      <c r="H20" s="157">
        <v>2726</v>
      </c>
      <c r="I20" s="157">
        <v>3035</v>
      </c>
      <c r="J20" s="157">
        <v>2169</v>
      </c>
      <c r="K20" s="157">
        <v>2413</v>
      </c>
      <c r="L20" s="157">
        <v>2658</v>
      </c>
      <c r="M20" s="157">
        <v>2321</v>
      </c>
      <c r="N20" s="157">
        <v>2116</v>
      </c>
      <c r="O20" s="157">
        <v>2711</v>
      </c>
      <c r="P20" s="157">
        <v>3514</v>
      </c>
      <c r="Q20" s="157" t="s">
        <v>387</v>
      </c>
      <c r="R20" s="544"/>
      <c r="S20" s="541"/>
    </row>
    <row r="21" spans="1:19" s="535" customFormat="1" ht="11.25" customHeight="1" x14ac:dyDescent="0.2">
      <c r="A21" s="541"/>
      <c r="B21" s="542"/>
      <c r="C21" s="543"/>
      <c r="D21" s="93" t="e">
        <f>+#REF!</f>
        <v>#REF!</v>
      </c>
      <c r="E21" s="157">
        <v>2534</v>
      </c>
      <c r="F21" s="157">
        <v>1972</v>
      </c>
      <c r="G21" s="157">
        <v>3063</v>
      </c>
      <c r="H21" s="157">
        <v>2249</v>
      </c>
      <c r="I21" s="157">
        <v>2476</v>
      </c>
      <c r="J21" s="157">
        <v>1989</v>
      </c>
      <c r="K21" s="157">
        <v>2349</v>
      </c>
      <c r="L21" s="157">
        <v>2122</v>
      </c>
      <c r="M21" s="157">
        <v>2246</v>
      </c>
      <c r="N21" s="157">
        <v>2093</v>
      </c>
      <c r="O21" s="157">
        <v>2647</v>
      </c>
      <c r="P21" s="157">
        <v>2692</v>
      </c>
      <c r="Q21" s="157" t="s">
        <v>387</v>
      </c>
      <c r="R21" s="544"/>
      <c r="S21" s="541"/>
    </row>
    <row r="22" spans="1:19" s="535" customFormat="1" ht="15" customHeight="1" x14ac:dyDescent="0.2">
      <c r="A22" s="541"/>
      <c r="B22" s="542"/>
      <c r="C22" s="1511" t="s">
        <v>213</v>
      </c>
      <c r="D22" s="1511"/>
      <c r="E22" s="540">
        <v>6840</v>
      </c>
      <c r="F22" s="540">
        <v>4501</v>
      </c>
      <c r="G22" s="540">
        <v>7255</v>
      </c>
      <c r="H22" s="540">
        <v>5967</v>
      </c>
      <c r="I22" s="540">
        <v>6667</v>
      </c>
      <c r="J22" s="540">
        <v>4148</v>
      </c>
      <c r="K22" s="540">
        <v>5071</v>
      </c>
      <c r="L22" s="540">
        <v>4873</v>
      </c>
      <c r="M22" s="540">
        <v>6480</v>
      </c>
      <c r="N22" s="540">
        <v>6670</v>
      </c>
      <c r="O22" s="540">
        <v>8384</v>
      </c>
      <c r="P22" s="540">
        <v>7708</v>
      </c>
      <c r="Q22" s="540" t="s">
        <v>387</v>
      </c>
      <c r="R22" s="544"/>
      <c r="S22" s="541"/>
    </row>
    <row r="23" spans="1:19" s="549" customFormat="1" ht="12" customHeight="1" x14ac:dyDescent="0.2">
      <c r="A23" s="545"/>
      <c r="B23" s="546"/>
      <c r="C23" s="1511" t="s">
        <v>288</v>
      </c>
      <c r="D23" s="1511"/>
      <c r="E23" s="540">
        <v>51402</v>
      </c>
      <c r="F23" s="540">
        <v>41531</v>
      </c>
      <c r="G23" s="540">
        <v>52251</v>
      </c>
      <c r="H23" s="540">
        <v>37987</v>
      </c>
      <c r="I23" s="540">
        <v>44181</v>
      </c>
      <c r="J23" s="540">
        <v>33558</v>
      </c>
      <c r="K23" s="540">
        <v>38502</v>
      </c>
      <c r="L23" s="540">
        <v>36333</v>
      </c>
      <c r="M23" s="540">
        <v>36875</v>
      </c>
      <c r="N23" s="540">
        <v>35926</v>
      </c>
      <c r="O23" s="540">
        <v>50503</v>
      </c>
      <c r="P23" s="540">
        <v>46007</v>
      </c>
      <c r="Q23" s="540" t="s">
        <v>387</v>
      </c>
      <c r="R23" s="550"/>
      <c r="S23" s="545"/>
    </row>
    <row r="24" spans="1:19" s="535" customFormat="1" ht="12.75" customHeight="1" x14ac:dyDescent="0.2">
      <c r="A24" s="541"/>
      <c r="B24" s="551"/>
      <c r="C24" s="543"/>
      <c r="D24" s="469" t="s">
        <v>337</v>
      </c>
      <c r="E24" s="157">
        <v>3129</v>
      </c>
      <c r="F24" s="157">
        <v>2018</v>
      </c>
      <c r="G24" s="157">
        <v>2425</v>
      </c>
      <c r="H24" s="157">
        <v>1490</v>
      </c>
      <c r="I24" s="157">
        <v>2581</v>
      </c>
      <c r="J24" s="157">
        <v>1428</v>
      </c>
      <c r="K24" s="157">
        <v>1520</v>
      </c>
      <c r="L24" s="157">
        <v>1618</v>
      </c>
      <c r="M24" s="157">
        <v>2049</v>
      </c>
      <c r="N24" s="157">
        <v>1457</v>
      </c>
      <c r="O24" s="157">
        <v>2086</v>
      </c>
      <c r="P24" s="157">
        <v>2918</v>
      </c>
      <c r="Q24" s="157" t="s">
        <v>387</v>
      </c>
      <c r="R24" s="544"/>
      <c r="S24" s="541"/>
    </row>
    <row r="25" spans="1:19" s="535" customFormat="1" ht="11.25" customHeight="1" x14ac:dyDescent="0.2">
      <c r="A25" s="541"/>
      <c r="B25" s="551"/>
      <c r="C25" s="543"/>
      <c r="D25" s="469" t="s">
        <v>214</v>
      </c>
      <c r="E25" s="157">
        <v>8942</v>
      </c>
      <c r="F25" s="157">
        <v>8911</v>
      </c>
      <c r="G25" s="157">
        <v>10796</v>
      </c>
      <c r="H25" s="157">
        <v>8104</v>
      </c>
      <c r="I25" s="157">
        <v>9200</v>
      </c>
      <c r="J25" s="157">
        <v>6878</v>
      </c>
      <c r="K25" s="157">
        <v>7998</v>
      </c>
      <c r="L25" s="157">
        <v>7078</v>
      </c>
      <c r="M25" s="157">
        <v>7152</v>
      </c>
      <c r="N25" s="157">
        <v>7236</v>
      </c>
      <c r="O25" s="157">
        <v>8012</v>
      </c>
      <c r="P25" s="157">
        <v>8726</v>
      </c>
      <c r="Q25" s="157" t="s">
        <v>387</v>
      </c>
      <c r="R25" s="544"/>
      <c r="S25" s="541"/>
    </row>
    <row r="26" spans="1:19" s="535" customFormat="1" ht="11.25" customHeight="1" x14ac:dyDescent="0.2">
      <c r="A26" s="541"/>
      <c r="B26" s="551"/>
      <c r="C26" s="543"/>
      <c r="D26" s="469" t="s">
        <v>162</v>
      </c>
      <c r="E26" s="157">
        <v>39175</v>
      </c>
      <c r="F26" s="157">
        <v>30486</v>
      </c>
      <c r="G26" s="157">
        <v>38813</v>
      </c>
      <c r="H26" s="157">
        <v>28197</v>
      </c>
      <c r="I26" s="157">
        <v>32185</v>
      </c>
      <c r="J26" s="157">
        <v>25117</v>
      </c>
      <c r="K26" s="157">
        <v>28822</v>
      </c>
      <c r="L26" s="157">
        <v>27493</v>
      </c>
      <c r="M26" s="157">
        <v>27534</v>
      </c>
      <c r="N26" s="157">
        <v>27105</v>
      </c>
      <c r="O26" s="157">
        <v>40227</v>
      </c>
      <c r="P26" s="157">
        <v>34179</v>
      </c>
      <c r="Q26" s="157" t="s">
        <v>387</v>
      </c>
      <c r="R26" s="544"/>
      <c r="S26" s="541"/>
    </row>
    <row r="27" spans="1:19" s="535" customFormat="1" ht="11.25" customHeight="1" x14ac:dyDescent="0.2">
      <c r="A27" s="541"/>
      <c r="B27" s="551"/>
      <c r="C27" s="543"/>
      <c r="D27" s="469" t="s">
        <v>215</v>
      </c>
      <c r="E27" s="157">
        <v>156</v>
      </c>
      <c r="F27" s="157">
        <v>116</v>
      </c>
      <c r="G27" s="157">
        <v>217</v>
      </c>
      <c r="H27" s="157">
        <v>196</v>
      </c>
      <c r="I27" s="157">
        <v>215</v>
      </c>
      <c r="J27" s="157">
        <v>135</v>
      </c>
      <c r="K27" s="157">
        <v>162</v>
      </c>
      <c r="L27" s="157">
        <v>144</v>
      </c>
      <c r="M27" s="157">
        <v>140</v>
      </c>
      <c r="N27" s="157">
        <v>128</v>
      </c>
      <c r="O27" s="157">
        <v>178</v>
      </c>
      <c r="P27" s="157">
        <v>184</v>
      </c>
      <c r="Q27" s="157" t="s">
        <v>387</v>
      </c>
      <c r="R27" s="544"/>
      <c r="S27" s="541"/>
    </row>
    <row r="28" spans="1:19" ht="10.5" customHeight="1" thickBot="1" x14ac:dyDescent="0.25">
      <c r="A28" s="2"/>
      <c r="B28" s="221"/>
      <c r="C28" s="552"/>
      <c r="D28" s="13"/>
      <c r="E28" s="711"/>
      <c r="F28" s="711"/>
      <c r="G28" s="711"/>
      <c r="H28" s="711"/>
      <c r="I28" s="536"/>
      <c r="J28" s="536"/>
      <c r="K28" s="536"/>
      <c r="L28" s="536"/>
      <c r="M28" s="536"/>
      <c r="N28" s="536"/>
      <c r="O28" s="536"/>
      <c r="P28" s="536"/>
      <c r="Q28" s="536"/>
      <c r="R28" s="1099"/>
      <c r="S28" s="2"/>
    </row>
    <row r="29" spans="1:19" ht="13.5" customHeight="1" thickBot="1" x14ac:dyDescent="0.25">
      <c r="A29" s="2"/>
      <c r="B29" s="221"/>
      <c r="C29" s="394" t="s">
        <v>216</v>
      </c>
      <c r="D29" s="538"/>
      <c r="E29" s="554"/>
      <c r="F29" s="554"/>
      <c r="G29" s="554"/>
      <c r="H29" s="554"/>
      <c r="I29" s="554"/>
      <c r="J29" s="554"/>
      <c r="K29" s="554"/>
      <c r="L29" s="554"/>
      <c r="M29" s="554"/>
      <c r="N29" s="554"/>
      <c r="O29" s="554"/>
      <c r="P29" s="554"/>
      <c r="Q29" s="555"/>
      <c r="R29" s="1099"/>
      <c r="S29" s="2"/>
    </row>
    <row r="30" spans="1:19" ht="9.75" customHeight="1" x14ac:dyDescent="0.2">
      <c r="A30" s="2"/>
      <c r="B30" s="221"/>
      <c r="C30" s="608" t="s">
        <v>78</v>
      </c>
      <c r="D30" s="13"/>
      <c r="E30" s="553"/>
      <c r="F30" s="553"/>
      <c r="G30" s="553"/>
      <c r="H30" s="553"/>
      <c r="I30" s="553"/>
      <c r="J30" s="553"/>
      <c r="K30" s="553"/>
      <c r="L30" s="553"/>
      <c r="M30" s="553"/>
      <c r="N30" s="553"/>
      <c r="O30" s="553"/>
      <c r="P30" s="556"/>
      <c r="Q30" s="556"/>
      <c r="R30" s="1099"/>
      <c r="S30" s="2"/>
    </row>
    <row r="31" spans="1:19" ht="15" customHeight="1" x14ac:dyDescent="0.2">
      <c r="A31" s="2"/>
      <c r="B31" s="221"/>
      <c r="C31" s="1511" t="s">
        <v>68</v>
      </c>
      <c r="D31" s="1511"/>
      <c r="E31" s="540">
        <v>8324</v>
      </c>
      <c r="F31" s="540">
        <v>5966</v>
      </c>
      <c r="G31" s="540">
        <v>11226</v>
      </c>
      <c r="H31" s="540">
        <v>14064</v>
      </c>
      <c r="I31" s="540">
        <v>15892</v>
      </c>
      <c r="J31" s="540">
        <v>10977</v>
      </c>
      <c r="K31" s="540">
        <v>17074</v>
      </c>
      <c r="L31" s="540">
        <v>13680</v>
      </c>
      <c r="M31" s="540">
        <v>11482</v>
      </c>
      <c r="N31" s="540">
        <v>10444</v>
      </c>
      <c r="O31" s="540">
        <v>11987</v>
      </c>
      <c r="P31" s="540">
        <v>15068</v>
      </c>
      <c r="Q31" s="540">
        <v>10233</v>
      </c>
      <c r="R31" s="1099"/>
      <c r="S31" s="2"/>
    </row>
    <row r="32" spans="1:19" ht="12" customHeight="1" x14ac:dyDescent="0.2">
      <c r="A32" s="2"/>
      <c r="B32" s="221"/>
      <c r="C32" s="474"/>
      <c r="D32" s="463" t="s">
        <v>186</v>
      </c>
      <c r="E32" s="157">
        <v>2568</v>
      </c>
      <c r="F32" s="157">
        <v>1657</v>
      </c>
      <c r="G32" s="157">
        <v>3019</v>
      </c>
      <c r="H32" s="157">
        <v>4268</v>
      </c>
      <c r="I32" s="157">
        <v>3987</v>
      </c>
      <c r="J32" s="157">
        <v>2239</v>
      </c>
      <c r="K32" s="157">
        <v>5286</v>
      </c>
      <c r="L32" s="157">
        <v>3990</v>
      </c>
      <c r="M32" s="157">
        <v>3167</v>
      </c>
      <c r="N32" s="157">
        <v>2369</v>
      </c>
      <c r="O32" s="157">
        <v>3456</v>
      </c>
      <c r="P32" s="157">
        <v>4311</v>
      </c>
      <c r="Q32" s="157">
        <v>2868</v>
      </c>
      <c r="R32" s="1099"/>
      <c r="S32" s="2"/>
    </row>
    <row r="33" spans="1:19" ht="12" customHeight="1" x14ac:dyDescent="0.2">
      <c r="A33" s="2"/>
      <c r="B33" s="221"/>
      <c r="C33" s="474"/>
      <c r="D33" s="463" t="s">
        <v>187</v>
      </c>
      <c r="E33" s="157">
        <v>2784</v>
      </c>
      <c r="F33" s="157">
        <v>2263</v>
      </c>
      <c r="G33" s="157">
        <v>4022</v>
      </c>
      <c r="H33" s="157">
        <v>3817</v>
      </c>
      <c r="I33" s="157">
        <v>5576</v>
      </c>
      <c r="J33" s="157">
        <v>3257</v>
      </c>
      <c r="K33" s="157">
        <v>5156</v>
      </c>
      <c r="L33" s="157">
        <v>4355</v>
      </c>
      <c r="M33" s="157">
        <v>3644</v>
      </c>
      <c r="N33" s="157">
        <v>4187</v>
      </c>
      <c r="O33" s="157">
        <v>4370</v>
      </c>
      <c r="P33" s="157">
        <v>4114</v>
      </c>
      <c r="Q33" s="157" t="s">
        <v>387</v>
      </c>
      <c r="R33" s="1099"/>
      <c r="S33" s="2"/>
    </row>
    <row r="34" spans="1:19" ht="12" customHeight="1" x14ac:dyDescent="0.2">
      <c r="A34" s="2"/>
      <c r="B34" s="221"/>
      <c r="C34" s="474"/>
      <c r="D34" s="463" t="s">
        <v>59</v>
      </c>
      <c r="E34" s="157">
        <v>1170</v>
      </c>
      <c r="F34" s="157">
        <v>884</v>
      </c>
      <c r="G34" s="157">
        <v>1554</v>
      </c>
      <c r="H34" s="157">
        <v>2198</v>
      </c>
      <c r="I34" s="157">
        <v>2212</v>
      </c>
      <c r="J34" s="157">
        <v>1349</v>
      </c>
      <c r="K34" s="157">
        <v>2473</v>
      </c>
      <c r="L34" s="157">
        <v>2019</v>
      </c>
      <c r="M34" s="157">
        <v>1928</v>
      </c>
      <c r="N34" s="157">
        <v>1446</v>
      </c>
      <c r="O34" s="157">
        <v>1858</v>
      </c>
      <c r="P34" s="157">
        <v>2736</v>
      </c>
      <c r="Q34" s="157" t="s">
        <v>387</v>
      </c>
      <c r="R34" s="1099"/>
      <c r="S34" s="2"/>
    </row>
    <row r="35" spans="1:19" ht="12" customHeight="1" x14ac:dyDescent="0.2">
      <c r="A35" s="2"/>
      <c r="B35" s="221"/>
      <c r="C35" s="474"/>
      <c r="D35" s="463" t="s">
        <v>189</v>
      </c>
      <c r="E35" s="157">
        <v>1116</v>
      </c>
      <c r="F35" s="157">
        <v>683</v>
      </c>
      <c r="G35" s="157">
        <v>1382</v>
      </c>
      <c r="H35" s="157">
        <v>2102</v>
      </c>
      <c r="I35" s="157">
        <v>1892</v>
      </c>
      <c r="J35" s="157">
        <v>2082</v>
      </c>
      <c r="K35" s="157">
        <v>2088</v>
      </c>
      <c r="L35" s="157">
        <v>1806</v>
      </c>
      <c r="M35" s="157">
        <v>1679</v>
      </c>
      <c r="N35" s="157">
        <v>1489</v>
      </c>
      <c r="O35" s="157">
        <v>1296</v>
      </c>
      <c r="P35" s="157">
        <v>1962</v>
      </c>
      <c r="Q35" s="157" t="s">
        <v>387</v>
      </c>
      <c r="R35" s="1099"/>
      <c r="S35" s="2"/>
    </row>
    <row r="36" spans="1:19" ht="12" customHeight="1" x14ac:dyDescent="0.2">
      <c r="A36" s="2"/>
      <c r="B36" s="221"/>
      <c r="C36" s="474"/>
      <c r="D36" s="463" t="s">
        <v>190</v>
      </c>
      <c r="E36" s="157">
        <v>316</v>
      </c>
      <c r="F36" s="157">
        <v>275</v>
      </c>
      <c r="G36" s="157">
        <v>828</v>
      </c>
      <c r="H36" s="157">
        <v>1238</v>
      </c>
      <c r="I36" s="157">
        <v>1743</v>
      </c>
      <c r="J36" s="157">
        <v>1661</v>
      </c>
      <c r="K36" s="157">
        <v>1457</v>
      </c>
      <c r="L36" s="157">
        <v>854</v>
      </c>
      <c r="M36" s="157">
        <v>616</v>
      </c>
      <c r="N36" s="157">
        <v>508</v>
      </c>
      <c r="O36" s="157">
        <v>576</v>
      </c>
      <c r="P36" s="157">
        <v>1406</v>
      </c>
      <c r="Q36" s="157">
        <v>493</v>
      </c>
      <c r="R36" s="1099"/>
      <c r="S36" s="2"/>
    </row>
    <row r="37" spans="1:19" ht="12" customHeight="1" x14ac:dyDescent="0.2">
      <c r="A37" s="2"/>
      <c r="B37" s="221"/>
      <c r="C37" s="474"/>
      <c r="D37" s="463" t="s">
        <v>130</v>
      </c>
      <c r="E37" s="157">
        <v>152</v>
      </c>
      <c r="F37" s="157">
        <v>98</v>
      </c>
      <c r="G37" s="157">
        <v>216</v>
      </c>
      <c r="H37" s="157">
        <v>168</v>
      </c>
      <c r="I37" s="157">
        <v>240</v>
      </c>
      <c r="J37" s="157">
        <v>160</v>
      </c>
      <c r="K37" s="157">
        <v>344</v>
      </c>
      <c r="L37" s="157">
        <v>298</v>
      </c>
      <c r="M37" s="157">
        <v>213</v>
      </c>
      <c r="N37" s="157">
        <v>204</v>
      </c>
      <c r="O37" s="157">
        <v>190</v>
      </c>
      <c r="P37" s="157">
        <v>209</v>
      </c>
      <c r="Q37" s="157">
        <v>160</v>
      </c>
      <c r="R37" s="1099"/>
      <c r="S37" s="2"/>
    </row>
    <row r="38" spans="1:19" ht="12" customHeight="1" x14ac:dyDescent="0.2">
      <c r="A38" s="2"/>
      <c r="B38" s="221"/>
      <c r="C38" s="474"/>
      <c r="D38" s="463" t="s">
        <v>131</v>
      </c>
      <c r="E38" s="157">
        <v>218</v>
      </c>
      <c r="F38" s="157">
        <v>106</v>
      </c>
      <c r="G38" s="157">
        <v>205</v>
      </c>
      <c r="H38" s="157">
        <v>273</v>
      </c>
      <c r="I38" s="157">
        <v>242</v>
      </c>
      <c r="J38" s="157">
        <v>229</v>
      </c>
      <c r="K38" s="157">
        <v>270</v>
      </c>
      <c r="L38" s="157">
        <v>358</v>
      </c>
      <c r="M38" s="157">
        <v>235</v>
      </c>
      <c r="N38" s="157">
        <v>241</v>
      </c>
      <c r="O38" s="157">
        <v>241</v>
      </c>
      <c r="P38" s="157">
        <v>330</v>
      </c>
      <c r="Q38" s="157">
        <v>235</v>
      </c>
      <c r="R38" s="1099"/>
      <c r="S38" s="2"/>
    </row>
    <row r="39" spans="1:19" ht="15" customHeight="1" x14ac:dyDescent="0.2">
      <c r="A39" s="2"/>
      <c r="B39" s="221"/>
      <c r="C39" s="474"/>
      <c r="D39" s="469" t="s">
        <v>337</v>
      </c>
      <c r="E39" s="157">
        <v>587</v>
      </c>
      <c r="F39" s="157">
        <v>678</v>
      </c>
      <c r="G39" s="157">
        <v>964</v>
      </c>
      <c r="H39" s="157">
        <v>567</v>
      </c>
      <c r="I39" s="157">
        <v>1123</v>
      </c>
      <c r="J39" s="157">
        <v>1075</v>
      </c>
      <c r="K39" s="157">
        <v>1296</v>
      </c>
      <c r="L39" s="157">
        <v>554</v>
      </c>
      <c r="M39" s="157">
        <v>435</v>
      </c>
      <c r="N39" s="157">
        <v>557</v>
      </c>
      <c r="O39" s="157">
        <v>395</v>
      </c>
      <c r="P39" s="157">
        <v>1108</v>
      </c>
      <c r="Q39" s="157" t="s">
        <v>387</v>
      </c>
      <c r="R39" s="1099"/>
      <c r="S39" s="2"/>
    </row>
    <row r="40" spans="1:19" ht="12" customHeight="1" x14ac:dyDescent="0.2">
      <c r="A40" s="2"/>
      <c r="B40" s="221"/>
      <c r="C40" s="474"/>
      <c r="D40" s="469" t="s">
        <v>214</v>
      </c>
      <c r="E40" s="157">
        <v>2459</v>
      </c>
      <c r="F40" s="157">
        <v>1338</v>
      </c>
      <c r="G40" s="157">
        <v>2903</v>
      </c>
      <c r="H40" s="157">
        <v>3592</v>
      </c>
      <c r="I40" s="157">
        <v>4086</v>
      </c>
      <c r="J40" s="157">
        <v>2249</v>
      </c>
      <c r="K40" s="157">
        <v>4385</v>
      </c>
      <c r="L40" s="157">
        <v>3927</v>
      </c>
      <c r="M40" s="157">
        <v>3496</v>
      </c>
      <c r="N40" s="157">
        <v>2443</v>
      </c>
      <c r="O40" s="157">
        <v>3629</v>
      </c>
      <c r="P40" s="157">
        <v>4226</v>
      </c>
      <c r="Q40" s="157" t="s">
        <v>387</v>
      </c>
      <c r="R40" s="1099"/>
      <c r="S40" s="2"/>
    </row>
    <row r="41" spans="1:19" ht="12" customHeight="1" x14ac:dyDescent="0.2">
      <c r="A41" s="2"/>
      <c r="B41" s="221"/>
      <c r="C41" s="474"/>
      <c r="D41" s="469" t="s">
        <v>162</v>
      </c>
      <c r="E41" s="157">
        <v>5278</v>
      </c>
      <c r="F41" s="157">
        <v>3950</v>
      </c>
      <c r="G41" s="157">
        <v>7359</v>
      </c>
      <c r="H41" s="157">
        <v>9905</v>
      </c>
      <c r="I41" s="157">
        <v>10682</v>
      </c>
      <c r="J41" s="157">
        <v>7651</v>
      </c>
      <c r="K41" s="157">
        <v>11391</v>
      </c>
      <c r="L41" s="157">
        <v>9198</v>
      </c>
      <c r="M41" s="157">
        <v>7549</v>
      </c>
      <c r="N41" s="157">
        <v>7442</v>
      </c>
      <c r="O41" s="157">
        <v>7963</v>
      </c>
      <c r="P41" s="157">
        <v>9733</v>
      </c>
      <c r="Q41" s="157" t="s">
        <v>387</v>
      </c>
      <c r="R41" s="1099"/>
      <c r="S41" s="2"/>
    </row>
    <row r="42" spans="1:19" ht="11.25" customHeight="1" x14ac:dyDescent="0.2">
      <c r="A42" s="2"/>
      <c r="B42" s="221"/>
      <c r="C42" s="474"/>
      <c r="D42" s="469" t="s">
        <v>215</v>
      </c>
      <c r="E42" s="767">
        <v>0</v>
      </c>
      <c r="F42" s="767">
        <v>0</v>
      </c>
      <c r="G42" s="767">
        <v>0</v>
      </c>
      <c r="H42" s="767">
        <v>0</v>
      </c>
      <c r="I42" s="767">
        <v>1</v>
      </c>
      <c r="J42" s="767">
        <v>2</v>
      </c>
      <c r="K42" s="767">
        <v>2</v>
      </c>
      <c r="L42" s="767">
        <v>1</v>
      </c>
      <c r="M42" s="767">
        <v>2</v>
      </c>
      <c r="N42" s="767">
        <v>2</v>
      </c>
      <c r="O42" s="767">
        <v>0</v>
      </c>
      <c r="P42" s="767">
        <v>1</v>
      </c>
      <c r="Q42" s="767" t="s">
        <v>387</v>
      </c>
      <c r="R42" s="1099"/>
      <c r="S42" s="2"/>
    </row>
    <row r="43" spans="1:19" ht="15" customHeight="1" x14ac:dyDescent="0.2">
      <c r="A43" s="2"/>
      <c r="B43" s="221"/>
      <c r="C43" s="1100" t="s">
        <v>289</v>
      </c>
      <c r="D43" s="1100"/>
      <c r="E43" s="148"/>
      <c r="F43" s="157"/>
      <c r="G43" s="157"/>
      <c r="H43" s="157"/>
      <c r="I43" s="157"/>
      <c r="J43" s="157"/>
      <c r="K43" s="157"/>
      <c r="L43" s="157"/>
      <c r="M43" s="157"/>
      <c r="N43" s="157"/>
      <c r="O43" s="157"/>
      <c r="P43" s="157"/>
      <c r="Q43" s="157"/>
      <c r="R43" s="1099"/>
      <c r="S43" s="2"/>
    </row>
    <row r="44" spans="1:19" ht="12" customHeight="1" x14ac:dyDescent="0.2">
      <c r="A44" s="2"/>
      <c r="B44" s="221"/>
      <c r="C44" s="474"/>
      <c r="D44" s="719" t="e">
        <f>+#REF!</f>
        <v>#REF!</v>
      </c>
      <c r="E44" s="157">
        <v>1279</v>
      </c>
      <c r="F44" s="157">
        <v>741</v>
      </c>
      <c r="G44" s="157">
        <v>1898</v>
      </c>
      <c r="H44" s="157">
        <v>1267</v>
      </c>
      <c r="I44" s="157">
        <v>1650</v>
      </c>
      <c r="J44" s="157">
        <v>1209</v>
      </c>
      <c r="K44" s="157">
        <v>2175</v>
      </c>
      <c r="L44" s="157">
        <v>1930</v>
      </c>
      <c r="M44" s="157">
        <v>1816</v>
      </c>
      <c r="N44" s="157">
        <v>2436</v>
      </c>
      <c r="O44" s="157">
        <v>1729</v>
      </c>
      <c r="P44" s="157">
        <v>1770</v>
      </c>
      <c r="Q44" s="157" t="s">
        <v>387</v>
      </c>
      <c r="R44" s="1099"/>
      <c r="S44" s="2"/>
    </row>
    <row r="45" spans="1:19" ht="12" customHeight="1" x14ac:dyDescent="0.2">
      <c r="A45" s="2"/>
      <c r="B45" s="221"/>
      <c r="C45" s="474"/>
      <c r="D45" s="719" t="e">
        <f>+#REF!</f>
        <v>#REF!</v>
      </c>
      <c r="E45" s="157">
        <v>323</v>
      </c>
      <c r="F45" s="157">
        <v>79</v>
      </c>
      <c r="G45" s="157">
        <v>332</v>
      </c>
      <c r="H45" s="157">
        <v>223</v>
      </c>
      <c r="I45" s="157">
        <v>606</v>
      </c>
      <c r="J45" s="157">
        <v>643</v>
      </c>
      <c r="K45" s="157">
        <v>620</v>
      </c>
      <c r="L45" s="157">
        <v>254</v>
      </c>
      <c r="M45" s="157">
        <v>380</v>
      </c>
      <c r="N45" s="157">
        <v>276</v>
      </c>
      <c r="O45" s="157">
        <v>213</v>
      </c>
      <c r="P45" s="157">
        <v>1176</v>
      </c>
      <c r="Q45" s="157" t="s">
        <v>387</v>
      </c>
      <c r="R45" s="1099"/>
      <c r="S45" s="2"/>
    </row>
    <row r="46" spans="1:19" ht="12" customHeight="1" x14ac:dyDescent="0.2">
      <c r="A46" s="2"/>
      <c r="B46" s="221"/>
      <c r="C46" s="474"/>
      <c r="D46" s="719" t="e">
        <f>+#REF!</f>
        <v>#REF!</v>
      </c>
      <c r="E46" s="157">
        <v>500</v>
      </c>
      <c r="F46" s="157">
        <v>338</v>
      </c>
      <c r="G46" s="157">
        <v>555</v>
      </c>
      <c r="H46" s="157">
        <v>664</v>
      </c>
      <c r="I46" s="157">
        <v>861</v>
      </c>
      <c r="J46" s="157">
        <v>486</v>
      </c>
      <c r="K46" s="157">
        <v>924</v>
      </c>
      <c r="L46" s="157">
        <v>906</v>
      </c>
      <c r="M46" s="157">
        <v>964</v>
      </c>
      <c r="N46" s="157">
        <v>551</v>
      </c>
      <c r="O46" s="157">
        <v>663</v>
      </c>
      <c r="P46" s="157">
        <v>1155</v>
      </c>
      <c r="Q46" s="157" t="s">
        <v>387</v>
      </c>
      <c r="R46" s="1099"/>
      <c r="S46" s="2"/>
    </row>
    <row r="47" spans="1:19" ht="12" customHeight="1" x14ac:dyDescent="0.2">
      <c r="A47" s="2"/>
      <c r="B47" s="221"/>
      <c r="C47" s="474"/>
      <c r="D47" s="719" t="e">
        <f>+#REF!</f>
        <v>#REF!</v>
      </c>
      <c r="E47" s="157">
        <v>554</v>
      </c>
      <c r="F47" s="157">
        <v>396</v>
      </c>
      <c r="G47" s="157">
        <v>502</v>
      </c>
      <c r="H47" s="157">
        <v>1195</v>
      </c>
      <c r="I47" s="157">
        <v>971</v>
      </c>
      <c r="J47" s="157">
        <v>739</v>
      </c>
      <c r="K47" s="157">
        <v>1228</v>
      </c>
      <c r="L47" s="157">
        <v>1047</v>
      </c>
      <c r="M47" s="157">
        <v>774</v>
      </c>
      <c r="N47" s="157">
        <v>748</v>
      </c>
      <c r="O47" s="157">
        <v>807</v>
      </c>
      <c r="P47" s="157">
        <v>1087</v>
      </c>
      <c r="Q47" s="157" t="s">
        <v>387</v>
      </c>
      <c r="R47" s="1099"/>
      <c r="S47" s="2"/>
    </row>
    <row r="48" spans="1:19" ht="12" customHeight="1" x14ac:dyDescent="0.2">
      <c r="A48" s="2"/>
      <c r="B48" s="221"/>
      <c r="C48" s="474"/>
      <c r="D48" s="719" t="e">
        <f>+#REF!</f>
        <v>#REF!</v>
      </c>
      <c r="E48" s="157">
        <v>529</v>
      </c>
      <c r="F48" s="157">
        <v>424</v>
      </c>
      <c r="G48" s="157">
        <v>858</v>
      </c>
      <c r="H48" s="157">
        <v>1465</v>
      </c>
      <c r="I48" s="157">
        <v>1559</v>
      </c>
      <c r="J48" s="157">
        <v>1237</v>
      </c>
      <c r="K48" s="157">
        <v>1735</v>
      </c>
      <c r="L48" s="157">
        <v>1299</v>
      </c>
      <c r="M48" s="157">
        <v>809</v>
      </c>
      <c r="N48" s="157">
        <v>678</v>
      </c>
      <c r="O48" s="157">
        <v>956</v>
      </c>
      <c r="P48" s="157">
        <v>1062</v>
      </c>
      <c r="Q48" s="157" t="s">
        <v>387</v>
      </c>
      <c r="R48" s="1099"/>
      <c r="S48" s="2"/>
    </row>
    <row r="49" spans="1:22" ht="15" customHeight="1" x14ac:dyDescent="0.2">
      <c r="A49" s="2"/>
      <c r="B49" s="221"/>
      <c r="C49" s="1511" t="s">
        <v>217</v>
      </c>
      <c r="D49" s="1511"/>
      <c r="E49" s="472">
        <v>14.292091617732908</v>
      </c>
      <c r="F49" s="472">
        <v>12.960549183176919</v>
      </c>
      <c r="G49" s="472">
        <v>18.865324505091923</v>
      </c>
      <c r="H49" s="472">
        <v>31.997087864585705</v>
      </c>
      <c r="I49" s="472">
        <v>31.253933291378228</v>
      </c>
      <c r="J49" s="472">
        <v>29.112077653423857</v>
      </c>
      <c r="K49" s="472">
        <v>39.184816285314298</v>
      </c>
      <c r="L49" s="472">
        <v>33.199048682230739</v>
      </c>
      <c r="M49" s="472">
        <v>26.483681236304925</v>
      </c>
      <c r="N49" s="472">
        <v>24.518734153441638</v>
      </c>
      <c r="O49" s="472">
        <v>20.35593594511522</v>
      </c>
      <c r="P49" s="472">
        <v>28.05175463092246</v>
      </c>
      <c r="Q49" s="472">
        <f>+Q31/Q8*100</f>
        <v>17.989241262921034</v>
      </c>
      <c r="R49" s="1099"/>
      <c r="S49" s="2"/>
    </row>
    <row r="50" spans="1:22" ht="11.25" customHeight="1" thickBot="1" x14ac:dyDescent="0.25">
      <c r="A50" s="2"/>
      <c r="B50" s="221"/>
      <c r="C50" s="557"/>
      <c r="D50" s="1099"/>
      <c r="E50" s="711"/>
      <c r="F50" s="711"/>
      <c r="G50" s="711"/>
      <c r="H50" s="711"/>
      <c r="I50" s="711"/>
      <c r="J50" s="711"/>
      <c r="K50" s="711"/>
      <c r="L50" s="711"/>
      <c r="M50" s="711"/>
      <c r="N50" s="711"/>
      <c r="O50" s="711"/>
      <c r="P50" s="536"/>
      <c r="Q50" s="536"/>
      <c r="R50" s="1099"/>
      <c r="S50" s="2"/>
    </row>
    <row r="51" spans="1:22" s="7" customFormat="1" ht="13.5" customHeight="1" thickBot="1" x14ac:dyDescent="0.25">
      <c r="A51" s="6"/>
      <c r="B51" s="220"/>
      <c r="C51" s="1107" t="s">
        <v>218</v>
      </c>
      <c r="D51" s="538"/>
      <c r="E51" s="538"/>
      <c r="F51" s="538"/>
      <c r="G51" s="538"/>
      <c r="H51" s="538"/>
      <c r="I51" s="538"/>
      <c r="J51" s="538"/>
      <c r="K51" s="538"/>
      <c r="L51" s="538"/>
      <c r="M51" s="538"/>
      <c r="N51" s="538"/>
      <c r="O51" s="538"/>
      <c r="P51" s="538"/>
      <c r="Q51" s="539"/>
      <c r="R51" s="1099"/>
      <c r="S51" s="6"/>
    </row>
    <row r="52" spans="1:22" ht="9.75" customHeight="1" x14ac:dyDescent="0.2">
      <c r="A52" s="2"/>
      <c r="B52" s="221"/>
      <c r="C52" s="608" t="s">
        <v>78</v>
      </c>
      <c r="D52" s="558"/>
      <c r="E52" s="553"/>
      <c r="F52" s="553"/>
      <c r="G52" s="553"/>
      <c r="H52" s="553"/>
      <c r="I52" s="553"/>
      <c r="J52" s="553"/>
      <c r="K52" s="553"/>
      <c r="L52" s="553"/>
      <c r="M52" s="553"/>
      <c r="N52" s="553"/>
      <c r="O52" s="553"/>
      <c r="P52" s="556"/>
      <c r="Q52" s="556"/>
      <c r="R52" s="1099"/>
      <c r="S52" s="2"/>
    </row>
    <row r="53" spans="1:22" ht="15" customHeight="1" x14ac:dyDescent="0.2">
      <c r="A53" s="2"/>
      <c r="B53" s="221"/>
      <c r="C53" s="1511" t="s">
        <v>68</v>
      </c>
      <c r="D53" s="1511"/>
      <c r="E53" s="540">
        <v>5818</v>
      </c>
      <c r="F53" s="540">
        <v>4875</v>
      </c>
      <c r="G53" s="540">
        <v>6863</v>
      </c>
      <c r="H53" s="540">
        <v>6209</v>
      </c>
      <c r="I53" s="540">
        <v>9180</v>
      </c>
      <c r="J53" s="540">
        <v>7817</v>
      </c>
      <c r="K53" s="540">
        <v>8829</v>
      </c>
      <c r="L53" s="540">
        <v>8083</v>
      </c>
      <c r="M53" s="540">
        <v>6946</v>
      </c>
      <c r="N53" s="540">
        <v>7019</v>
      </c>
      <c r="O53" s="540">
        <v>7960</v>
      </c>
      <c r="P53" s="540">
        <v>7718</v>
      </c>
      <c r="Q53" s="540">
        <v>7405</v>
      </c>
      <c r="R53" s="1099"/>
      <c r="S53" s="2"/>
    </row>
    <row r="54" spans="1:22" ht="11.25" customHeight="1" x14ac:dyDescent="0.2">
      <c r="A54" s="2"/>
      <c r="B54" s="221"/>
      <c r="C54" s="474"/>
      <c r="D54" s="93" t="s">
        <v>337</v>
      </c>
      <c r="E54" s="176">
        <v>322</v>
      </c>
      <c r="F54" s="176">
        <v>561</v>
      </c>
      <c r="G54" s="176">
        <v>362</v>
      </c>
      <c r="H54" s="157">
        <v>235</v>
      </c>
      <c r="I54" s="157">
        <v>450</v>
      </c>
      <c r="J54" s="157">
        <v>761</v>
      </c>
      <c r="K54" s="157">
        <v>915</v>
      </c>
      <c r="L54" s="157">
        <v>241</v>
      </c>
      <c r="M54" s="157">
        <v>196</v>
      </c>
      <c r="N54" s="157">
        <v>287</v>
      </c>
      <c r="O54" s="157">
        <v>203</v>
      </c>
      <c r="P54" s="157">
        <v>243</v>
      </c>
      <c r="Q54" s="157" t="s">
        <v>387</v>
      </c>
      <c r="R54" s="1099"/>
      <c r="S54" s="2"/>
    </row>
    <row r="55" spans="1:22" ht="11.25" customHeight="1" x14ac:dyDescent="0.2">
      <c r="A55" s="2"/>
      <c r="B55" s="221"/>
      <c r="C55" s="474"/>
      <c r="D55" s="93" t="s">
        <v>214</v>
      </c>
      <c r="E55" s="176">
        <v>1518</v>
      </c>
      <c r="F55" s="176">
        <v>1020</v>
      </c>
      <c r="G55" s="176">
        <v>1621</v>
      </c>
      <c r="H55" s="157">
        <v>1683</v>
      </c>
      <c r="I55" s="157">
        <v>2488</v>
      </c>
      <c r="J55" s="157">
        <v>1609</v>
      </c>
      <c r="K55" s="157">
        <v>2035</v>
      </c>
      <c r="L55" s="157">
        <v>1935</v>
      </c>
      <c r="M55" s="157">
        <v>1815</v>
      </c>
      <c r="N55" s="157">
        <v>1340</v>
      </c>
      <c r="O55" s="157">
        <v>2136</v>
      </c>
      <c r="P55" s="157">
        <v>2314</v>
      </c>
      <c r="Q55" s="157" t="s">
        <v>387</v>
      </c>
      <c r="R55" s="1099"/>
      <c r="S55" s="2"/>
    </row>
    <row r="56" spans="1:22" ht="11.25" customHeight="1" x14ac:dyDescent="0.2">
      <c r="A56" s="2"/>
      <c r="B56" s="221"/>
      <c r="C56" s="474"/>
      <c r="D56" s="93" t="s">
        <v>162</v>
      </c>
      <c r="E56" s="176">
        <v>3978</v>
      </c>
      <c r="F56" s="176">
        <v>3294</v>
      </c>
      <c r="G56" s="176">
        <v>4880</v>
      </c>
      <c r="H56" s="157">
        <v>4291</v>
      </c>
      <c r="I56" s="157">
        <v>6242</v>
      </c>
      <c r="J56" s="157">
        <v>5445</v>
      </c>
      <c r="K56" s="157">
        <v>5876</v>
      </c>
      <c r="L56" s="157">
        <v>5906</v>
      </c>
      <c r="M56" s="157">
        <v>4934</v>
      </c>
      <c r="N56" s="157">
        <v>5392</v>
      </c>
      <c r="O56" s="157">
        <v>5621</v>
      </c>
      <c r="P56" s="157">
        <v>5161</v>
      </c>
      <c r="Q56" s="157" t="s">
        <v>387</v>
      </c>
      <c r="R56" s="1099"/>
      <c r="S56" s="2"/>
    </row>
    <row r="57" spans="1:22" ht="11.25" customHeight="1" x14ac:dyDescent="0.2">
      <c r="A57" s="2"/>
      <c r="B57" s="221"/>
      <c r="C57" s="474"/>
      <c r="D57" s="93" t="s">
        <v>215</v>
      </c>
      <c r="E57" s="767">
        <v>0</v>
      </c>
      <c r="F57" s="767">
        <v>0</v>
      </c>
      <c r="G57" s="767">
        <v>0</v>
      </c>
      <c r="H57" s="767">
        <v>0</v>
      </c>
      <c r="I57" s="767">
        <v>0</v>
      </c>
      <c r="J57" s="767">
        <v>2</v>
      </c>
      <c r="K57" s="767">
        <v>3</v>
      </c>
      <c r="L57" s="767">
        <v>1</v>
      </c>
      <c r="M57" s="767">
        <v>1</v>
      </c>
      <c r="N57" s="767">
        <v>0</v>
      </c>
      <c r="O57" s="767">
        <v>0</v>
      </c>
      <c r="P57" s="767">
        <v>0</v>
      </c>
      <c r="Q57" s="767" t="s">
        <v>387</v>
      </c>
      <c r="R57" s="1099"/>
      <c r="S57" s="2"/>
      <c r="V57" s="535"/>
    </row>
    <row r="58" spans="1:22" ht="12.75" hidden="1" customHeight="1" x14ac:dyDescent="0.2">
      <c r="A58" s="2"/>
      <c r="B58" s="221"/>
      <c r="C58" s="474"/>
      <c r="D58" s="200" t="s">
        <v>186</v>
      </c>
      <c r="E58" s="157">
        <v>1657</v>
      </c>
      <c r="F58" s="157">
        <v>1585</v>
      </c>
      <c r="G58" s="157">
        <v>1669</v>
      </c>
      <c r="H58" s="157">
        <v>1918</v>
      </c>
      <c r="I58" s="157">
        <v>2306</v>
      </c>
      <c r="J58" s="157">
        <v>1606</v>
      </c>
      <c r="K58" s="157">
        <v>2487</v>
      </c>
      <c r="L58" s="157">
        <v>2409</v>
      </c>
      <c r="M58" s="157">
        <v>1883</v>
      </c>
      <c r="N58" s="157">
        <v>1569</v>
      </c>
      <c r="O58" s="157">
        <v>2421</v>
      </c>
      <c r="P58" s="157">
        <v>2270</v>
      </c>
      <c r="Q58" s="157">
        <v>2594</v>
      </c>
      <c r="R58" s="1099"/>
      <c r="S58" s="2"/>
    </row>
    <row r="59" spans="1:22" ht="12.75" hidden="1" customHeight="1" x14ac:dyDescent="0.2">
      <c r="A59" s="2"/>
      <c r="B59" s="221"/>
      <c r="C59" s="474"/>
      <c r="D59" s="200" t="s">
        <v>187</v>
      </c>
      <c r="E59" s="157">
        <v>2146</v>
      </c>
      <c r="F59" s="157">
        <v>1622</v>
      </c>
      <c r="G59" s="157">
        <v>2900</v>
      </c>
      <c r="H59" s="157">
        <v>2024</v>
      </c>
      <c r="I59" s="157">
        <v>3124</v>
      </c>
      <c r="J59" s="157">
        <v>2499</v>
      </c>
      <c r="K59" s="157">
        <v>3076</v>
      </c>
      <c r="L59" s="157">
        <v>2828</v>
      </c>
      <c r="M59" s="157">
        <v>2522</v>
      </c>
      <c r="N59" s="157">
        <v>3054</v>
      </c>
      <c r="O59" s="157">
        <v>3073</v>
      </c>
      <c r="P59" s="157">
        <v>2623</v>
      </c>
      <c r="Q59" s="157" t="s">
        <v>387</v>
      </c>
      <c r="R59" s="1099"/>
      <c r="S59" s="2"/>
    </row>
    <row r="60" spans="1:22" ht="12.75" hidden="1" customHeight="1" x14ac:dyDescent="0.2">
      <c r="A60" s="2"/>
      <c r="B60" s="221"/>
      <c r="C60" s="474"/>
      <c r="D60" s="200" t="s">
        <v>59</v>
      </c>
      <c r="E60" s="157">
        <v>755</v>
      </c>
      <c r="F60" s="157">
        <v>718</v>
      </c>
      <c r="G60" s="157">
        <v>938</v>
      </c>
      <c r="H60" s="157">
        <v>723</v>
      </c>
      <c r="I60" s="157">
        <v>1340</v>
      </c>
      <c r="J60" s="157">
        <v>930</v>
      </c>
      <c r="K60" s="157">
        <v>998</v>
      </c>
      <c r="L60" s="157">
        <v>1015</v>
      </c>
      <c r="M60" s="157">
        <v>1031</v>
      </c>
      <c r="N60" s="157">
        <v>949</v>
      </c>
      <c r="O60" s="157">
        <v>1190</v>
      </c>
      <c r="P60" s="157">
        <v>1347</v>
      </c>
      <c r="Q60" s="157" t="s">
        <v>387</v>
      </c>
      <c r="R60" s="1099"/>
      <c r="S60" s="2"/>
    </row>
    <row r="61" spans="1:22" ht="12.75" hidden="1" customHeight="1" x14ac:dyDescent="0.2">
      <c r="A61" s="2"/>
      <c r="B61" s="221"/>
      <c r="C61" s="474"/>
      <c r="D61" s="200" t="s">
        <v>189</v>
      </c>
      <c r="E61" s="157">
        <v>766</v>
      </c>
      <c r="F61" s="157">
        <v>599</v>
      </c>
      <c r="G61" s="157">
        <v>862</v>
      </c>
      <c r="H61" s="157">
        <v>720</v>
      </c>
      <c r="I61" s="157">
        <v>1040</v>
      </c>
      <c r="J61" s="157">
        <v>1291</v>
      </c>
      <c r="K61" s="157">
        <v>1022</v>
      </c>
      <c r="L61" s="157">
        <v>904</v>
      </c>
      <c r="M61" s="157">
        <v>907</v>
      </c>
      <c r="N61" s="157">
        <v>868</v>
      </c>
      <c r="O61" s="157">
        <v>793</v>
      </c>
      <c r="P61" s="157">
        <v>920</v>
      </c>
      <c r="Q61" s="157" t="s">
        <v>387</v>
      </c>
      <c r="R61" s="1099"/>
      <c r="S61" s="2"/>
    </row>
    <row r="62" spans="1:22" ht="12.75" hidden="1" customHeight="1" x14ac:dyDescent="0.2">
      <c r="A62" s="2"/>
      <c r="B62" s="221"/>
      <c r="C62" s="474"/>
      <c r="D62" s="200" t="s">
        <v>190</v>
      </c>
      <c r="E62" s="157">
        <v>201</v>
      </c>
      <c r="F62" s="157">
        <v>200</v>
      </c>
      <c r="G62" s="157">
        <v>273</v>
      </c>
      <c r="H62" s="157">
        <v>562</v>
      </c>
      <c r="I62" s="157">
        <v>1080</v>
      </c>
      <c r="J62" s="157">
        <v>1274</v>
      </c>
      <c r="K62" s="157">
        <v>942</v>
      </c>
      <c r="L62" s="157">
        <v>555</v>
      </c>
      <c r="M62" s="157">
        <v>301</v>
      </c>
      <c r="N62" s="157">
        <v>303</v>
      </c>
      <c r="O62" s="157">
        <v>256</v>
      </c>
      <c r="P62" s="157">
        <v>269</v>
      </c>
      <c r="Q62" s="157">
        <v>296</v>
      </c>
      <c r="R62" s="1099"/>
      <c r="S62" s="2"/>
    </row>
    <row r="63" spans="1:22" ht="12.75" hidden="1" customHeight="1" x14ac:dyDescent="0.2">
      <c r="A63" s="2"/>
      <c r="B63" s="221"/>
      <c r="C63" s="474"/>
      <c r="D63" s="200" t="s">
        <v>130</v>
      </c>
      <c r="E63" s="157">
        <v>155</v>
      </c>
      <c r="F63" s="157">
        <v>74</v>
      </c>
      <c r="G63" s="157">
        <v>122</v>
      </c>
      <c r="H63" s="157">
        <v>110</v>
      </c>
      <c r="I63" s="157">
        <v>167</v>
      </c>
      <c r="J63" s="157">
        <v>115</v>
      </c>
      <c r="K63" s="157">
        <v>168</v>
      </c>
      <c r="L63" s="157">
        <v>186</v>
      </c>
      <c r="M63" s="157">
        <v>183</v>
      </c>
      <c r="N63" s="157">
        <v>158</v>
      </c>
      <c r="O63" s="157">
        <v>111</v>
      </c>
      <c r="P63" s="157">
        <v>127</v>
      </c>
      <c r="Q63" s="157">
        <v>102</v>
      </c>
      <c r="R63" s="1099"/>
      <c r="S63" s="2"/>
    </row>
    <row r="64" spans="1:22" ht="12.75" hidden="1" customHeight="1" x14ac:dyDescent="0.2">
      <c r="A64" s="2"/>
      <c r="B64" s="221"/>
      <c r="C64" s="474"/>
      <c r="D64" s="200" t="s">
        <v>131</v>
      </c>
      <c r="E64" s="157">
        <v>138</v>
      </c>
      <c r="F64" s="157">
        <v>77</v>
      </c>
      <c r="G64" s="157">
        <v>99</v>
      </c>
      <c r="H64" s="157">
        <v>152</v>
      </c>
      <c r="I64" s="157">
        <v>123</v>
      </c>
      <c r="J64" s="157">
        <v>102</v>
      </c>
      <c r="K64" s="157">
        <v>136</v>
      </c>
      <c r="L64" s="157">
        <v>186</v>
      </c>
      <c r="M64" s="157">
        <v>119</v>
      </c>
      <c r="N64" s="157">
        <v>118</v>
      </c>
      <c r="O64" s="157">
        <v>116</v>
      </c>
      <c r="P64" s="157">
        <v>162</v>
      </c>
      <c r="Q64" s="157">
        <v>164</v>
      </c>
      <c r="R64" s="1099"/>
      <c r="S64" s="2"/>
    </row>
    <row r="65" spans="1:19" ht="15" customHeight="1" x14ac:dyDescent="0.2">
      <c r="A65" s="2"/>
      <c r="B65" s="221"/>
      <c r="C65" s="1511" t="s">
        <v>219</v>
      </c>
      <c r="D65" s="1511"/>
      <c r="E65" s="472">
        <v>69.894281595386829</v>
      </c>
      <c r="F65" s="472">
        <v>81.713040563191413</v>
      </c>
      <c r="G65" s="472">
        <v>61.134865490824872</v>
      </c>
      <c r="H65" s="472">
        <v>44.148179749715588</v>
      </c>
      <c r="I65" s="472">
        <v>57.764913163856022</v>
      </c>
      <c r="J65" s="472">
        <v>71.212535301084088</v>
      </c>
      <c r="K65" s="472">
        <v>51.710202647299987</v>
      </c>
      <c r="L65" s="472">
        <v>59.086257309941523</v>
      </c>
      <c r="M65" s="472">
        <v>60.494687336700927</v>
      </c>
      <c r="N65" s="472">
        <v>67.206051321332822</v>
      </c>
      <c r="O65" s="472">
        <v>66.405272378409947</v>
      </c>
      <c r="P65" s="472">
        <v>51.22113087337403</v>
      </c>
      <c r="Q65" s="472">
        <f>+Q53/Q31*100</f>
        <v>72.363920648881077</v>
      </c>
      <c r="R65" s="1099"/>
      <c r="S65" s="2"/>
    </row>
    <row r="66" spans="1:19" ht="11.25" customHeight="1" x14ac:dyDescent="0.2">
      <c r="A66" s="2"/>
      <c r="B66" s="221"/>
      <c r="C66" s="474"/>
      <c r="D66" s="463" t="s">
        <v>186</v>
      </c>
      <c r="E66" s="177">
        <v>64.524922118380061</v>
      </c>
      <c r="F66" s="177">
        <v>95.654797827398923</v>
      </c>
      <c r="G66" s="177">
        <v>55.28320635972176</v>
      </c>
      <c r="H66" s="177">
        <v>44.939081537019682</v>
      </c>
      <c r="I66" s="177">
        <v>57.837973413594177</v>
      </c>
      <c r="J66" s="177">
        <v>71.728450200982579</v>
      </c>
      <c r="K66" s="177">
        <v>47.048808172531217</v>
      </c>
      <c r="L66" s="177">
        <v>60.375939849624061</v>
      </c>
      <c r="M66" s="177">
        <v>59.456899273760655</v>
      </c>
      <c r="N66" s="177">
        <v>66.230476994512458</v>
      </c>
      <c r="O66" s="177">
        <v>70.052083333333343</v>
      </c>
      <c r="P66" s="177">
        <v>52.655996288564133</v>
      </c>
      <c r="Q66" s="177">
        <f>+Q58/Q32*100</f>
        <v>90.446304044630395</v>
      </c>
      <c r="R66" s="1099"/>
      <c r="S66" s="149"/>
    </row>
    <row r="67" spans="1:19" ht="11.25" customHeight="1" x14ac:dyDescent="0.2">
      <c r="A67" s="2"/>
      <c r="B67" s="221"/>
      <c r="C67" s="474"/>
      <c r="D67" s="463" t="s">
        <v>187</v>
      </c>
      <c r="E67" s="177">
        <v>77.083333333333343</v>
      </c>
      <c r="F67" s="177">
        <v>71.674768007070256</v>
      </c>
      <c r="G67" s="177">
        <v>72.103431128791655</v>
      </c>
      <c r="H67" s="177">
        <v>53.02593659942363</v>
      </c>
      <c r="I67" s="177">
        <v>56.025824964131999</v>
      </c>
      <c r="J67" s="177">
        <v>76.72704943199264</v>
      </c>
      <c r="K67" s="177">
        <v>59.65865011636928</v>
      </c>
      <c r="L67" s="177">
        <v>64.936854190585535</v>
      </c>
      <c r="M67" s="177">
        <v>69.20965971459934</v>
      </c>
      <c r="N67" s="177">
        <v>72.940052543587299</v>
      </c>
      <c r="O67" s="177">
        <v>70.320366132723109</v>
      </c>
      <c r="P67" s="177">
        <v>63.757899854156541</v>
      </c>
      <c r="Q67" s="177" t="s">
        <v>387</v>
      </c>
      <c r="R67" s="1099"/>
      <c r="S67" s="149"/>
    </row>
    <row r="68" spans="1:19" ht="11.25" customHeight="1" x14ac:dyDescent="0.2">
      <c r="A68" s="2"/>
      <c r="B68" s="221"/>
      <c r="C68" s="474"/>
      <c r="D68" s="463" t="s">
        <v>59</v>
      </c>
      <c r="E68" s="177">
        <v>64.529914529914535</v>
      </c>
      <c r="F68" s="177">
        <v>81.221719457013577</v>
      </c>
      <c r="G68" s="177">
        <v>60.360360360360367</v>
      </c>
      <c r="H68" s="177">
        <v>32.893539581437672</v>
      </c>
      <c r="I68" s="177">
        <v>60.578661844484628</v>
      </c>
      <c r="J68" s="177">
        <v>68.939955522609338</v>
      </c>
      <c r="K68" s="177">
        <v>40.355843105539826</v>
      </c>
      <c r="L68" s="177">
        <v>50.272412085190687</v>
      </c>
      <c r="M68" s="177">
        <v>53.475103734439834</v>
      </c>
      <c r="N68" s="177">
        <v>65.629322268326419</v>
      </c>
      <c r="O68" s="177">
        <v>64.047362755651235</v>
      </c>
      <c r="P68" s="177">
        <v>49.232456140350877</v>
      </c>
      <c r="Q68" s="177" t="s">
        <v>387</v>
      </c>
      <c r="R68" s="1099"/>
      <c r="S68" s="149"/>
    </row>
    <row r="69" spans="1:19" ht="11.25" customHeight="1" x14ac:dyDescent="0.2">
      <c r="A69" s="2"/>
      <c r="B69" s="221"/>
      <c r="C69" s="474"/>
      <c r="D69" s="463" t="s">
        <v>189</v>
      </c>
      <c r="E69" s="177">
        <v>68.637992831541212</v>
      </c>
      <c r="F69" s="177">
        <v>87.701317715959007</v>
      </c>
      <c r="G69" s="177">
        <v>62.373371924746749</v>
      </c>
      <c r="H69" s="177">
        <v>34.25309229305423</v>
      </c>
      <c r="I69" s="177">
        <v>54.968287526427062</v>
      </c>
      <c r="J69" s="177">
        <v>62.007684918347735</v>
      </c>
      <c r="K69" s="177">
        <v>48.946360153256705</v>
      </c>
      <c r="L69" s="177">
        <v>50.055370985603545</v>
      </c>
      <c r="M69" s="177">
        <v>54.02025014889815</v>
      </c>
      <c r="N69" s="177">
        <v>58.294157152451312</v>
      </c>
      <c r="O69" s="177">
        <v>61.188271604938272</v>
      </c>
      <c r="P69" s="177">
        <v>46.890927624872582</v>
      </c>
      <c r="Q69" s="177" t="s">
        <v>387</v>
      </c>
      <c r="R69" s="1099"/>
      <c r="S69" s="149"/>
    </row>
    <row r="70" spans="1:19" ht="11.25" customHeight="1" x14ac:dyDescent="0.2">
      <c r="A70" s="2"/>
      <c r="B70" s="221"/>
      <c r="C70" s="474"/>
      <c r="D70" s="463" t="s">
        <v>190</v>
      </c>
      <c r="E70" s="177">
        <v>63.607594936708857</v>
      </c>
      <c r="F70" s="177">
        <v>72.727272727272734</v>
      </c>
      <c r="G70" s="177">
        <v>32.971014492753625</v>
      </c>
      <c r="H70" s="177">
        <v>45.395799676898221</v>
      </c>
      <c r="I70" s="177">
        <v>61.962134251290877</v>
      </c>
      <c r="J70" s="177">
        <v>76.700782661047555</v>
      </c>
      <c r="K70" s="177">
        <v>64.653397391901166</v>
      </c>
      <c r="L70" s="177">
        <v>64.988290398126466</v>
      </c>
      <c r="M70" s="177">
        <v>48.863636363636367</v>
      </c>
      <c r="N70" s="177">
        <v>59.645669291338585</v>
      </c>
      <c r="O70" s="177">
        <v>44.444444444444443</v>
      </c>
      <c r="P70" s="177">
        <v>19.132290184921764</v>
      </c>
      <c r="Q70" s="177">
        <f t="shared" ref="Q70:Q72" si="0">+Q62/Q36*100</f>
        <v>60.040567951318458</v>
      </c>
      <c r="R70" s="1099"/>
      <c r="S70" s="149"/>
    </row>
    <row r="71" spans="1:19" ht="11.25" customHeight="1" x14ac:dyDescent="0.2">
      <c r="A71" s="2"/>
      <c r="B71" s="221"/>
      <c r="C71" s="474"/>
      <c r="D71" s="463" t="s">
        <v>130</v>
      </c>
      <c r="E71" s="177">
        <v>101.9736842105263</v>
      </c>
      <c r="F71" s="177">
        <v>75.510204081632651</v>
      </c>
      <c r="G71" s="177">
        <v>56.481481481481474</v>
      </c>
      <c r="H71" s="177">
        <v>65.476190476190482</v>
      </c>
      <c r="I71" s="177">
        <v>69.583333333333329</v>
      </c>
      <c r="J71" s="177">
        <v>71.875</v>
      </c>
      <c r="K71" s="177">
        <v>48.837209302325576</v>
      </c>
      <c r="L71" s="177">
        <v>62.416107382550337</v>
      </c>
      <c r="M71" s="177">
        <v>85.91549295774648</v>
      </c>
      <c r="N71" s="177">
        <v>77.450980392156865</v>
      </c>
      <c r="O71" s="177">
        <v>58.421052631578952</v>
      </c>
      <c r="P71" s="177">
        <v>60.765550239234443</v>
      </c>
      <c r="Q71" s="177">
        <f t="shared" si="0"/>
        <v>63.749999999999993</v>
      </c>
      <c r="R71" s="1099"/>
      <c r="S71" s="149"/>
    </row>
    <row r="72" spans="1:19" ht="11.25" customHeight="1" x14ac:dyDescent="0.2">
      <c r="A72" s="2"/>
      <c r="B72" s="221"/>
      <c r="C72" s="474"/>
      <c r="D72" s="463" t="s">
        <v>131</v>
      </c>
      <c r="E72" s="177">
        <v>63.302752293577981</v>
      </c>
      <c r="F72" s="177">
        <v>72.641509433962256</v>
      </c>
      <c r="G72" s="177">
        <v>48.292682926829265</v>
      </c>
      <c r="H72" s="177">
        <v>55.677655677655679</v>
      </c>
      <c r="I72" s="177">
        <v>50.826446280991732</v>
      </c>
      <c r="J72" s="177">
        <v>44.541484716157207</v>
      </c>
      <c r="K72" s="177">
        <v>50.370370370370367</v>
      </c>
      <c r="L72" s="177">
        <v>51.955307262569825</v>
      </c>
      <c r="M72" s="177">
        <v>50.638297872340424</v>
      </c>
      <c r="N72" s="177">
        <v>48.962655601659748</v>
      </c>
      <c r="O72" s="177">
        <v>48.132780082987551</v>
      </c>
      <c r="P72" s="177">
        <v>49.090909090909093</v>
      </c>
      <c r="Q72" s="177">
        <f t="shared" si="0"/>
        <v>69.787234042553195</v>
      </c>
      <c r="R72" s="1099"/>
      <c r="S72" s="149"/>
    </row>
    <row r="73" spans="1:19" s="535" customFormat="1" ht="20.25" customHeight="1" x14ac:dyDescent="0.2">
      <c r="A73" s="541"/>
      <c r="B73" s="542"/>
      <c r="C73" s="1519" t="s">
        <v>284</v>
      </c>
      <c r="D73" s="1520"/>
      <c r="E73" s="1520"/>
      <c r="F73" s="1520"/>
      <c r="G73" s="1520"/>
      <c r="H73" s="1520"/>
      <c r="I73" s="1520"/>
      <c r="J73" s="1520"/>
      <c r="K73" s="1520"/>
      <c r="L73" s="1520"/>
      <c r="M73" s="1520"/>
      <c r="N73" s="1520"/>
      <c r="O73" s="1520"/>
      <c r="P73" s="1520"/>
      <c r="Q73" s="1520"/>
      <c r="R73" s="544"/>
      <c r="S73" s="149"/>
    </row>
    <row r="74" spans="1:19" ht="13.5" customHeight="1" x14ac:dyDescent="0.2">
      <c r="A74" s="2"/>
      <c r="B74" s="221"/>
      <c r="C74" s="42" t="s">
        <v>427</v>
      </c>
      <c r="D74" s="4"/>
      <c r="E74" s="1"/>
      <c r="F74" s="1"/>
      <c r="G74" s="4"/>
      <c r="H74" s="1"/>
      <c r="I74" s="858"/>
      <c r="J74" s="553"/>
      <c r="K74" s="1"/>
      <c r="L74" s="4"/>
      <c r="M74" s="4"/>
      <c r="N74" s="4"/>
      <c r="O74" s="4"/>
      <c r="P74" s="4"/>
      <c r="Q74" s="4"/>
      <c r="R74" s="1099"/>
      <c r="S74" s="2"/>
    </row>
    <row r="75" spans="1:19" s="535" customFormat="1" ht="12.75" customHeight="1" x14ac:dyDescent="0.2">
      <c r="A75" s="541"/>
      <c r="B75" s="542"/>
      <c r="C75" s="1520" t="s">
        <v>389</v>
      </c>
      <c r="D75" s="1520"/>
      <c r="E75" s="1520"/>
      <c r="F75" s="1520"/>
      <c r="G75" s="1520"/>
      <c r="H75" s="1520"/>
      <c r="I75" s="1520"/>
      <c r="J75" s="1520"/>
      <c r="K75" s="1520"/>
      <c r="L75" s="1520"/>
      <c r="M75" s="1520"/>
      <c r="N75" s="1520"/>
      <c r="O75" s="1520"/>
      <c r="P75" s="1520"/>
      <c r="Q75" s="1520"/>
      <c r="R75" s="544"/>
      <c r="S75" s="541"/>
    </row>
    <row r="76" spans="1:19" ht="13.5" customHeight="1" x14ac:dyDescent="0.2">
      <c r="A76" s="2"/>
      <c r="B76" s="215">
        <v>10</v>
      </c>
      <c r="C76" s="1427">
        <v>43070</v>
      </c>
      <c r="D76" s="1427"/>
      <c r="E76" s="559"/>
      <c r="F76" s="559"/>
      <c r="G76" s="559"/>
      <c r="H76" s="559"/>
      <c r="I76" s="559"/>
      <c r="J76" s="149"/>
      <c r="K76" s="149"/>
      <c r="L76" s="609"/>
      <c r="M76" s="178"/>
      <c r="N76" s="178"/>
      <c r="O76" s="178"/>
      <c r="P76" s="609"/>
      <c r="Q76" s="1"/>
      <c r="R76" s="4"/>
      <c r="S76" s="2"/>
    </row>
  </sheetData>
  <mergeCells count="17">
    <mergeCell ref="C53:D53"/>
    <mergeCell ref="C65:D65"/>
    <mergeCell ref="C73:Q73"/>
    <mergeCell ref="C75:Q75"/>
    <mergeCell ref="C76:D76"/>
    <mergeCell ref="C23:D23"/>
    <mergeCell ref="C31:D31"/>
    <mergeCell ref="C49:D49"/>
    <mergeCell ref="D1:R1"/>
    <mergeCell ref="B2:D2"/>
    <mergeCell ref="C5:D6"/>
    <mergeCell ref="E5:N5"/>
    <mergeCell ref="C8:D8"/>
    <mergeCell ref="C16:D16"/>
    <mergeCell ref="C22:D22"/>
    <mergeCell ref="E6:F6"/>
    <mergeCell ref="G6:Q6"/>
  </mergeCells>
  <conditionalFormatting sqref="Q7">
    <cfRule type="cellIs" dxfId="15" priority="2" operator="equal">
      <formula>"jan."</formula>
    </cfRule>
  </conditionalFormatting>
  <conditionalFormatting sqref="E7:P7">
    <cfRule type="cellIs" dxfId="14"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sheetPr>
  <dimension ref="A1:X52"/>
  <sheetViews>
    <sheetView workbookViewId="0"/>
  </sheetViews>
  <sheetFormatPr defaultRowHeight="12.75" x14ac:dyDescent="0.2"/>
  <cols>
    <col min="1" max="1" width="1" style="409" customWidth="1"/>
    <col min="2" max="2" width="2.5703125" style="409" customWidth="1"/>
    <col min="3" max="3" width="1" style="409" customWidth="1"/>
    <col min="4" max="4" width="23.42578125" style="409" customWidth="1"/>
    <col min="5" max="5" width="5.42578125" style="409" customWidth="1"/>
    <col min="6" max="6" width="5.42578125" style="404" customWidth="1"/>
    <col min="7" max="17" width="5.42578125" style="409" customWidth="1"/>
    <col min="18" max="18" width="2.5703125" style="409" customWidth="1"/>
    <col min="19" max="19" width="1" style="409" customWidth="1"/>
    <col min="20" max="16384" width="9.140625" style="409"/>
  </cols>
  <sheetData>
    <row r="1" spans="1:24" ht="13.5" customHeight="1" x14ac:dyDescent="0.2">
      <c r="A1" s="404"/>
      <c r="B1" s="1525" t="s">
        <v>313</v>
      </c>
      <c r="C1" s="1526"/>
      <c r="D1" s="1526"/>
      <c r="E1" s="1526"/>
      <c r="F1" s="1526"/>
      <c r="G1" s="1526"/>
      <c r="H1" s="1526"/>
      <c r="I1" s="437"/>
      <c r="J1" s="437"/>
      <c r="K1" s="437"/>
      <c r="L1" s="437"/>
      <c r="M1" s="437"/>
      <c r="N1" s="437"/>
      <c r="O1" s="437"/>
      <c r="P1" s="437"/>
      <c r="Q1" s="414"/>
      <c r="R1" s="414"/>
      <c r="S1" s="404"/>
    </row>
    <row r="2" spans="1:24" ht="6" customHeight="1" x14ac:dyDescent="0.2">
      <c r="A2" s="404"/>
      <c r="B2" s="1102"/>
      <c r="C2" s="1101"/>
      <c r="D2" s="1101"/>
      <c r="E2" s="455"/>
      <c r="F2" s="455"/>
      <c r="G2" s="455"/>
      <c r="H2" s="455"/>
      <c r="I2" s="455"/>
      <c r="J2" s="455"/>
      <c r="K2" s="455"/>
      <c r="L2" s="455"/>
      <c r="M2" s="455"/>
      <c r="N2" s="455"/>
      <c r="O2" s="455"/>
      <c r="P2" s="455"/>
      <c r="Q2" s="455"/>
      <c r="R2" s="413"/>
      <c r="S2" s="404"/>
    </row>
    <row r="3" spans="1:24" ht="13.5" customHeight="1" thickBot="1" x14ac:dyDescent="0.25">
      <c r="A3" s="404"/>
      <c r="B3" s="414"/>
      <c r="C3" s="414"/>
      <c r="D3" s="414"/>
      <c r="E3" s="752"/>
      <c r="F3" s="752"/>
      <c r="G3" s="752"/>
      <c r="H3" s="752"/>
      <c r="I3" s="752"/>
      <c r="J3" s="752"/>
      <c r="K3" s="752"/>
      <c r="L3" s="752"/>
      <c r="M3" s="752"/>
      <c r="N3" s="752"/>
      <c r="O3" s="752"/>
      <c r="P3" s="752"/>
      <c r="Q3" s="752" t="s">
        <v>73</v>
      </c>
      <c r="R3" s="610"/>
      <c r="S3" s="404"/>
    </row>
    <row r="4" spans="1:24" s="418" customFormat="1" ht="13.5" customHeight="1" thickBot="1" x14ac:dyDescent="0.25">
      <c r="A4" s="416"/>
      <c r="B4" s="417"/>
      <c r="C4" s="611" t="s">
        <v>220</v>
      </c>
      <c r="D4" s="612"/>
      <c r="E4" s="612"/>
      <c r="F4" s="612"/>
      <c r="G4" s="612"/>
      <c r="H4" s="612"/>
      <c r="I4" s="612"/>
      <c r="J4" s="612"/>
      <c r="K4" s="612"/>
      <c r="L4" s="612"/>
      <c r="M4" s="612"/>
      <c r="N4" s="612"/>
      <c r="O4" s="612"/>
      <c r="P4" s="612"/>
      <c r="Q4" s="613"/>
      <c r="R4" s="610"/>
      <c r="S4" s="416"/>
      <c r="T4" s="738"/>
      <c r="U4" s="738"/>
      <c r="V4" s="738"/>
      <c r="W4" s="738"/>
      <c r="X4" s="738"/>
    </row>
    <row r="5" spans="1:24" ht="4.5" customHeight="1" x14ac:dyDescent="0.2">
      <c r="A5" s="404"/>
      <c r="B5" s="414"/>
      <c r="C5" s="1527" t="s">
        <v>78</v>
      </c>
      <c r="D5" s="1527"/>
      <c r="E5" s="525"/>
      <c r="F5" s="525"/>
      <c r="G5" s="525"/>
      <c r="H5" s="525"/>
      <c r="I5" s="525"/>
      <c r="J5" s="525"/>
      <c r="K5" s="525"/>
      <c r="L5" s="525"/>
      <c r="M5" s="525"/>
      <c r="N5" s="525"/>
      <c r="O5" s="525"/>
      <c r="P5" s="525"/>
      <c r="Q5" s="525"/>
      <c r="R5" s="610"/>
      <c r="S5" s="404"/>
      <c r="T5" s="431"/>
      <c r="U5" s="431"/>
      <c r="V5" s="431"/>
      <c r="W5" s="431"/>
      <c r="X5" s="431"/>
    </row>
    <row r="6" spans="1:24" ht="13.5" customHeight="1" x14ac:dyDescent="0.2">
      <c r="A6" s="404"/>
      <c r="B6" s="414"/>
      <c r="C6" s="1527"/>
      <c r="D6" s="1527"/>
      <c r="E6" s="1529">
        <v>2016</v>
      </c>
      <c r="F6" s="1529"/>
      <c r="G6" s="1530">
        <v>2017</v>
      </c>
      <c r="H6" s="1530"/>
      <c r="I6" s="1530"/>
      <c r="J6" s="1530"/>
      <c r="K6" s="1530"/>
      <c r="L6" s="1530"/>
      <c r="M6" s="1530"/>
      <c r="N6" s="1530"/>
      <c r="O6" s="1530"/>
      <c r="P6" s="1530"/>
      <c r="Q6" s="1530"/>
      <c r="R6" s="610"/>
      <c r="S6" s="404"/>
      <c r="T6" s="431"/>
      <c r="U6" s="431"/>
      <c r="V6" s="431"/>
      <c r="W6" s="431"/>
      <c r="X6" s="431"/>
    </row>
    <row r="7" spans="1:24" x14ac:dyDescent="0.2">
      <c r="A7" s="404"/>
      <c r="B7" s="414"/>
      <c r="C7" s="419"/>
      <c r="D7" s="419"/>
      <c r="E7" s="712" t="s">
        <v>95</v>
      </c>
      <c r="F7" s="712" t="s">
        <v>94</v>
      </c>
      <c r="G7" s="712" t="s">
        <v>93</v>
      </c>
      <c r="H7" s="712" t="s">
        <v>104</v>
      </c>
      <c r="I7" s="712" t="s">
        <v>103</v>
      </c>
      <c r="J7" s="712" t="s">
        <v>102</v>
      </c>
      <c r="K7" s="712" t="s">
        <v>101</v>
      </c>
      <c r="L7" s="712" t="s">
        <v>100</v>
      </c>
      <c r="M7" s="712" t="s">
        <v>99</v>
      </c>
      <c r="N7" s="712" t="s">
        <v>98</v>
      </c>
      <c r="O7" s="712" t="s">
        <v>97</v>
      </c>
      <c r="P7" s="712" t="s">
        <v>96</v>
      </c>
      <c r="Q7" s="712" t="s">
        <v>95</v>
      </c>
      <c r="R7" s="415"/>
      <c r="S7" s="404"/>
      <c r="T7" s="431"/>
      <c r="U7" s="431"/>
      <c r="V7" s="799"/>
      <c r="W7" s="431"/>
      <c r="X7" s="431"/>
    </row>
    <row r="8" spans="1:24" s="617" customFormat="1" ht="22.5" customHeight="1" x14ac:dyDescent="0.2">
      <c r="A8" s="614"/>
      <c r="B8" s="615"/>
      <c r="C8" s="1528" t="s">
        <v>68</v>
      </c>
      <c r="D8" s="1528"/>
      <c r="E8" s="400">
        <v>686235</v>
      </c>
      <c r="F8" s="401">
        <v>681787</v>
      </c>
      <c r="G8" s="401">
        <v>687504</v>
      </c>
      <c r="H8" s="401">
        <v>675239</v>
      </c>
      <c r="I8" s="401">
        <v>659322</v>
      </c>
      <c r="J8" s="401">
        <v>637858</v>
      </c>
      <c r="K8" s="401">
        <v>617990</v>
      </c>
      <c r="L8" s="401">
        <v>602194</v>
      </c>
      <c r="M8" s="401">
        <v>593387</v>
      </c>
      <c r="N8" s="401">
        <v>586905</v>
      </c>
      <c r="O8" s="401">
        <v>582322</v>
      </c>
      <c r="P8" s="401">
        <v>578580</v>
      </c>
      <c r="Q8" s="401">
        <v>583277</v>
      </c>
      <c r="R8" s="616"/>
      <c r="S8" s="614"/>
      <c r="T8" s="431"/>
      <c r="U8" s="431"/>
      <c r="V8" s="800"/>
      <c r="W8" s="431"/>
      <c r="X8" s="431"/>
    </row>
    <row r="9" spans="1:24" s="418" customFormat="1" ht="18.75" customHeight="1" x14ac:dyDescent="0.2">
      <c r="A9" s="416"/>
      <c r="B9" s="417"/>
      <c r="C9" s="423"/>
      <c r="D9" s="457" t="s">
        <v>323</v>
      </c>
      <c r="E9" s="458">
        <v>486434</v>
      </c>
      <c r="F9" s="459">
        <v>482556</v>
      </c>
      <c r="G9" s="459">
        <v>494730</v>
      </c>
      <c r="H9" s="459">
        <v>487629</v>
      </c>
      <c r="I9" s="459">
        <v>471474</v>
      </c>
      <c r="J9" s="459">
        <v>450961</v>
      </c>
      <c r="K9" s="459">
        <v>432274</v>
      </c>
      <c r="L9" s="459">
        <v>418189</v>
      </c>
      <c r="M9" s="459">
        <v>416275</v>
      </c>
      <c r="N9" s="459">
        <v>418235</v>
      </c>
      <c r="O9" s="459">
        <v>410819</v>
      </c>
      <c r="P9" s="459">
        <v>404564</v>
      </c>
      <c r="Q9" s="459">
        <v>404625</v>
      </c>
      <c r="R9" s="443"/>
      <c r="S9" s="416"/>
      <c r="T9" s="738"/>
      <c r="U9" s="801"/>
      <c r="V9" s="800"/>
      <c r="W9" s="738"/>
      <c r="X9" s="738"/>
    </row>
    <row r="10" spans="1:24" s="418" customFormat="1" ht="18.75" customHeight="1" x14ac:dyDescent="0.2">
      <c r="A10" s="416"/>
      <c r="B10" s="417"/>
      <c r="C10" s="423"/>
      <c r="D10" s="457" t="s">
        <v>221</v>
      </c>
      <c r="E10" s="458">
        <v>65152</v>
      </c>
      <c r="F10" s="459">
        <v>63834</v>
      </c>
      <c r="G10" s="459">
        <v>61234</v>
      </c>
      <c r="H10" s="459">
        <v>60538</v>
      </c>
      <c r="I10" s="459">
        <v>60594</v>
      </c>
      <c r="J10" s="459">
        <v>60395</v>
      </c>
      <c r="K10" s="459">
        <v>59159</v>
      </c>
      <c r="L10" s="459">
        <v>59145</v>
      </c>
      <c r="M10" s="459">
        <v>58976</v>
      </c>
      <c r="N10" s="459">
        <v>58386</v>
      </c>
      <c r="O10" s="459">
        <v>57924</v>
      </c>
      <c r="P10" s="459">
        <v>58011</v>
      </c>
      <c r="Q10" s="459">
        <v>58433</v>
      </c>
      <c r="R10" s="443"/>
      <c r="S10" s="416"/>
      <c r="T10" s="738"/>
      <c r="U10" s="738"/>
      <c r="V10" s="800"/>
      <c r="W10" s="738"/>
      <c r="X10" s="738"/>
    </row>
    <row r="11" spans="1:24" s="418" customFormat="1" ht="18.75" customHeight="1" x14ac:dyDescent="0.2">
      <c r="A11" s="416"/>
      <c r="B11" s="417"/>
      <c r="C11" s="423"/>
      <c r="D11" s="457" t="s">
        <v>222</v>
      </c>
      <c r="E11" s="458">
        <v>111925</v>
      </c>
      <c r="F11" s="459">
        <v>114517</v>
      </c>
      <c r="G11" s="459">
        <v>109991</v>
      </c>
      <c r="H11" s="459">
        <v>106160</v>
      </c>
      <c r="I11" s="459">
        <v>104048</v>
      </c>
      <c r="J11" s="459">
        <v>105336</v>
      </c>
      <c r="K11" s="459">
        <v>103496</v>
      </c>
      <c r="L11" s="459">
        <v>100945</v>
      </c>
      <c r="M11" s="459">
        <v>95648</v>
      </c>
      <c r="N11" s="459">
        <v>87421</v>
      </c>
      <c r="O11" s="459">
        <v>90322</v>
      </c>
      <c r="P11" s="459">
        <v>92542</v>
      </c>
      <c r="Q11" s="459">
        <v>95094</v>
      </c>
      <c r="R11" s="443"/>
      <c r="S11" s="416"/>
      <c r="T11" s="738"/>
      <c r="U11" s="738"/>
      <c r="V11" s="800"/>
      <c r="W11" s="738"/>
      <c r="X11" s="738"/>
    </row>
    <row r="12" spans="1:24" s="418" customFormat="1" ht="22.5" customHeight="1" x14ac:dyDescent="0.2">
      <c r="A12" s="416"/>
      <c r="B12" s="417"/>
      <c r="C12" s="423"/>
      <c r="D12" s="460" t="s">
        <v>324</v>
      </c>
      <c r="E12" s="458">
        <v>22724</v>
      </c>
      <c r="F12" s="459">
        <v>20880</v>
      </c>
      <c r="G12" s="459">
        <v>21549</v>
      </c>
      <c r="H12" s="459">
        <v>20912</v>
      </c>
      <c r="I12" s="459">
        <v>23206</v>
      </c>
      <c r="J12" s="459">
        <v>21166</v>
      </c>
      <c r="K12" s="459">
        <v>23061</v>
      </c>
      <c r="L12" s="459">
        <v>23915</v>
      </c>
      <c r="M12" s="459">
        <v>22488</v>
      </c>
      <c r="N12" s="459">
        <v>22863</v>
      </c>
      <c r="O12" s="459">
        <v>23257</v>
      </c>
      <c r="P12" s="459">
        <v>23463</v>
      </c>
      <c r="Q12" s="459">
        <v>25125</v>
      </c>
      <c r="R12" s="443"/>
      <c r="S12" s="416"/>
      <c r="T12" s="738"/>
      <c r="U12" s="738"/>
      <c r="V12" s="800"/>
      <c r="W12" s="738"/>
      <c r="X12" s="738"/>
    </row>
    <row r="13" spans="1:24" ht="15.75" customHeight="1" thickBot="1" x14ac:dyDescent="0.25">
      <c r="A13" s="404"/>
      <c r="B13" s="414"/>
      <c r="C13" s="419"/>
      <c r="D13" s="419"/>
      <c r="E13" s="752"/>
      <c r="F13" s="752"/>
      <c r="G13" s="752"/>
      <c r="H13" s="752"/>
      <c r="I13" s="752"/>
      <c r="J13" s="752"/>
      <c r="K13" s="752"/>
      <c r="L13" s="752"/>
      <c r="M13" s="752"/>
      <c r="N13" s="752"/>
      <c r="O13" s="752"/>
      <c r="P13" s="752"/>
      <c r="Q13" s="471"/>
      <c r="R13" s="415"/>
      <c r="S13" s="404"/>
      <c r="T13" s="431"/>
      <c r="U13" s="431"/>
      <c r="V13" s="800"/>
      <c r="W13" s="431"/>
      <c r="X13" s="431"/>
    </row>
    <row r="14" spans="1:24" ht="13.5" customHeight="1" thickBot="1" x14ac:dyDescent="0.25">
      <c r="A14" s="404"/>
      <c r="B14" s="414"/>
      <c r="C14" s="611" t="s">
        <v>25</v>
      </c>
      <c r="D14" s="612"/>
      <c r="E14" s="612"/>
      <c r="F14" s="612"/>
      <c r="G14" s="612"/>
      <c r="H14" s="612"/>
      <c r="I14" s="612"/>
      <c r="J14" s="612"/>
      <c r="K14" s="612"/>
      <c r="L14" s="612"/>
      <c r="M14" s="612"/>
      <c r="N14" s="612"/>
      <c r="O14" s="612"/>
      <c r="P14" s="612"/>
      <c r="Q14" s="613"/>
      <c r="R14" s="415"/>
      <c r="S14" s="404"/>
      <c r="T14" s="431"/>
      <c r="U14" s="431"/>
      <c r="V14" s="800"/>
      <c r="W14" s="431"/>
      <c r="X14" s="431"/>
    </row>
    <row r="15" spans="1:24" ht="9.75" customHeight="1" x14ac:dyDescent="0.2">
      <c r="A15" s="404"/>
      <c r="B15" s="414"/>
      <c r="C15" s="1527" t="s">
        <v>78</v>
      </c>
      <c r="D15" s="1527"/>
      <c r="E15" s="422"/>
      <c r="F15" s="422"/>
      <c r="G15" s="422"/>
      <c r="H15" s="422"/>
      <c r="I15" s="422"/>
      <c r="J15" s="422"/>
      <c r="K15" s="422"/>
      <c r="L15" s="422"/>
      <c r="M15" s="422"/>
      <c r="N15" s="422"/>
      <c r="O15" s="422"/>
      <c r="P15" s="422"/>
      <c r="Q15" s="507"/>
      <c r="R15" s="415"/>
      <c r="S15" s="404"/>
      <c r="T15" s="431"/>
      <c r="U15" s="431"/>
      <c r="V15" s="800"/>
      <c r="W15" s="431"/>
      <c r="X15" s="431"/>
    </row>
    <row r="16" spans="1:24" s="617" customFormat="1" ht="22.5" customHeight="1" x14ac:dyDescent="0.2">
      <c r="A16" s="614"/>
      <c r="B16" s="615"/>
      <c r="C16" s="1528" t="s">
        <v>68</v>
      </c>
      <c r="D16" s="1528"/>
      <c r="E16" s="400">
        <v>486434</v>
      </c>
      <c r="F16" s="401">
        <v>482556</v>
      </c>
      <c r="G16" s="401">
        <v>494730</v>
      </c>
      <c r="H16" s="401">
        <v>487629</v>
      </c>
      <c r="I16" s="401">
        <v>471474</v>
      </c>
      <c r="J16" s="401">
        <v>450961</v>
      </c>
      <c r="K16" s="401">
        <v>432274</v>
      </c>
      <c r="L16" s="401">
        <v>418189</v>
      </c>
      <c r="M16" s="401">
        <v>416275</v>
      </c>
      <c r="N16" s="401">
        <v>418235</v>
      </c>
      <c r="O16" s="401">
        <v>410819</v>
      </c>
      <c r="P16" s="401">
        <v>404564</v>
      </c>
      <c r="Q16" s="401">
        <f>+Q9</f>
        <v>404625</v>
      </c>
      <c r="R16" s="616"/>
      <c r="S16" s="614"/>
      <c r="T16" s="802"/>
      <c r="U16" s="834"/>
      <c r="V16" s="800"/>
      <c r="W16" s="955"/>
      <c r="X16" s="802"/>
    </row>
    <row r="17" spans="1:24" ht="22.5" customHeight="1" x14ac:dyDescent="0.2">
      <c r="A17" s="404"/>
      <c r="B17" s="414"/>
      <c r="C17" s="573"/>
      <c r="D17" s="463" t="s">
        <v>72</v>
      </c>
      <c r="E17" s="148">
        <v>227262</v>
      </c>
      <c r="F17" s="157">
        <v>227209</v>
      </c>
      <c r="G17" s="157">
        <v>232152</v>
      </c>
      <c r="H17" s="157">
        <v>228407</v>
      </c>
      <c r="I17" s="157">
        <v>220202</v>
      </c>
      <c r="J17" s="157">
        <v>210502</v>
      </c>
      <c r="K17" s="157">
        <v>200452</v>
      </c>
      <c r="L17" s="157">
        <v>191838</v>
      </c>
      <c r="M17" s="157">
        <v>188674</v>
      </c>
      <c r="N17" s="157">
        <v>187636</v>
      </c>
      <c r="O17" s="157">
        <v>184203</v>
      </c>
      <c r="P17" s="157">
        <v>182481</v>
      </c>
      <c r="Q17" s="157">
        <v>183449</v>
      </c>
      <c r="R17" s="415"/>
      <c r="S17" s="404"/>
      <c r="T17" s="431"/>
      <c r="U17" s="431"/>
      <c r="V17" s="956"/>
      <c r="W17" s="919"/>
      <c r="X17" s="431"/>
    </row>
    <row r="18" spans="1:24" ht="15.75" customHeight="1" x14ac:dyDescent="0.2">
      <c r="A18" s="404"/>
      <c r="B18" s="414"/>
      <c r="C18" s="573"/>
      <c r="D18" s="463" t="s">
        <v>71</v>
      </c>
      <c r="E18" s="148">
        <v>259172</v>
      </c>
      <c r="F18" s="157">
        <v>255347</v>
      </c>
      <c r="G18" s="157">
        <v>262578</v>
      </c>
      <c r="H18" s="157">
        <v>259222</v>
      </c>
      <c r="I18" s="157">
        <v>251272</v>
      </c>
      <c r="J18" s="157">
        <v>240459</v>
      </c>
      <c r="K18" s="157">
        <v>231822</v>
      </c>
      <c r="L18" s="157">
        <v>226351</v>
      </c>
      <c r="M18" s="157">
        <v>227601</v>
      </c>
      <c r="N18" s="157">
        <v>230599</v>
      </c>
      <c r="O18" s="157">
        <v>226616</v>
      </c>
      <c r="P18" s="157">
        <v>222083</v>
      </c>
      <c r="Q18" s="157">
        <v>221176</v>
      </c>
      <c r="R18" s="415"/>
      <c r="S18" s="404"/>
      <c r="T18" s="431"/>
      <c r="U18" s="431"/>
      <c r="V18" s="800"/>
      <c r="W18" s="431"/>
      <c r="X18" s="431"/>
    </row>
    <row r="19" spans="1:24" ht="22.5" customHeight="1" x14ac:dyDescent="0.2">
      <c r="A19" s="404"/>
      <c r="B19" s="414"/>
      <c r="C19" s="573"/>
      <c r="D19" s="463" t="s">
        <v>223</v>
      </c>
      <c r="E19" s="148">
        <v>58926</v>
      </c>
      <c r="F19" s="157">
        <v>55334</v>
      </c>
      <c r="G19" s="157">
        <v>58308</v>
      </c>
      <c r="H19" s="157">
        <v>58237</v>
      </c>
      <c r="I19" s="157">
        <v>55279</v>
      </c>
      <c r="J19" s="157">
        <v>50695</v>
      </c>
      <c r="K19" s="157">
        <v>47335</v>
      </c>
      <c r="L19" s="157">
        <v>44424</v>
      </c>
      <c r="M19" s="157">
        <v>44454</v>
      </c>
      <c r="N19" s="157">
        <v>45943</v>
      </c>
      <c r="O19" s="157">
        <v>47354</v>
      </c>
      <c r="P19" s="157">
        <v>47979</v>
      </c>
      <c r="Q19" s="157">
        <v>47699</v>
      </c>
      <c r="R19" s="415"/>
      <c r="S19" s="404"/>
      <c r="T19" s="431"/>
      <c r="U19" s="431"/>
      <c r="V19" s="800"/>
      <c r="W19" s="431"/>
      <c r="X19" s="431"/>
    </row>
    <row r="20" spans="1:24" ht="15.75" customHeight="1" x14ac:dyDescent="0.2">
      <c r="A20" s="404"/>
      <c r="B20" s="414"/>
      <c r="C20" s="573"/>
      <c r="D20" s="463" t="s">
        <v>224</v>
      </c>
      <c r="E20" s="148">
        <v>427508</v>
      </c>
      <c r="F20" s="157">
        <v>427222</v>
      </c>
      <c r="G20" s="157">
        <v>436422</v>
      </c>
      <c r="H20" s="157">
        <v>429392</v>
      </c>
      <c r="I20" s="157">
        <v>416195</v>
      </c>
      <c r="J20" s="157">
        <v>400266</v>
      </c>
      <c r="K20" s="157">
        <v>384939</v>
      </c>
      <c r="L20" s="157">
        <v>373765</v>
      </c>
      <c r="M20" s="157">
        <v>371821</v>
      </c>
      <c r="N20" s="157">
        <v>372292</v>
      </c>
      <c r="O20" s="157">
        <v>363465</v>
      </c>
      <c r="P20" s="157">
        <v>356585</v>
      </c>
      <c r="Q20" s="157">
        <v>356926</v>
      </c>
      <c r="R20" s="415"/>
      <c r="S20" s="404"/>
      <c r="T20" s="800"/>
      <c r="U20" s="919"/>
      <c r="V20" s="800"/>
      <c r="W20" s="431"/>
      <c r="X20" s="431"/>
    </row>
    <row r="21" spans="1:24" ht="22.5" customHeight="1" x14ac:dyDescent="0.2">
      <c r="A21" s="404"/>
      <c r="B21" s="414"/>
      <c r="C21" s="573"/>
      <c r="D21" s="463" t="s">
        <v>213</v>
      </c>
      <c r="E21" s="148">
        <v>54448</v>
      </c>
      <c r="F21" s="157">
        <v>50960</v>
      </c>
      <c r="G21" s="157">
        <v>52659</v>
      </c>
      <c r="H21" s="157">
        <v>52439</v>
      </c>
      <c r="I21" s="157">
        <v>50910</v>
      </c>
      <c r="J21" s="157">
        <v>47858</v>
      </c>
      <c r="K21" s="157">
        <v>45857</v>
      </c>
      <c r="L21" s="157">
        <v>44426</v>
      </c>
      <c r="M21" s="157">
        <v>45115</v>
      </c>
      <c r="N21" s="157">
        <v>46758</v>
      </c>
      <c r="O21" s="157">
        <v>47446</v>
      </c>
      <c r="P21" s="157">
        <v>47260</v>
      </c>
      <c r="Q21" s="157">
        <v>46075</v>
      </c>
      <c r="R21" s="415"/>
      <c r="S21" s="404"/>
      <c r="T21" s="431"/>
      <c r="U21" s="919"/>
      <c r="V21" s="953"/>
      <c r="W21" s="800"/>
      <c r="X21" s="431"/>
    </row>
    <row r="22" spans="1:24" ht="15.75" customHeight="1" x14ac:dyDescent="0.2">
      <c r="A22" s="404"/>
      <c r="B22" s="414"/>
      <c r="C22" s="573"/>
      <c r="D22" s="463" t="s">
        <v>225</v>
      </c>
      <c r="E22" s="148">
        <v>431986</v>
      </c>
      <c r="F22" s="157">
        <v>431596</v>
      </c>
      <c r="G22" s="157">
        <v>442071</v>
      </c>
      <c r="H22" s="157">
        <v>435190</v>
      </c>
      <c r="I22" s="157">
        <v>420564</v>
      </c>
      <c r="J22" s="157">
        <v>403103</v>
      </c>
      <c r="K22" s="157">
        <v>386417</v>
      </c>
      <c r="L22" s="157">
        <v>373763</v>
      </c>
      <c r="M22" s="157">
        <v>371160</v>
      </c>
      <c r="N22" s="157">
        <v>371477</v>
      </c>
      <c r="O22" s="157">
        <v>363373</v>
      </c>
      <c r="P22" s="157">
        <v>357304</v>
      </c>
      <c r="Q22" s="157">
        <v>358550</v>
      </c>
      <c r="R22" s="415"/>
      <c r="S22" s="404"/>
      <c r="T22" s="431"/>
      <c r="U22" s="919"/>
      <c r="V22" s="953"/>
      <c r="W22" s="431"/>
      <c r="X22" s="431"/>
    </row>
    <row r="23" spans="1:24" ht="15" customHeight="1" x14ac:dyDescent="0.2">
      <c r="A23" s="404"/>
      <c r="B23" s="414"/>
      <c r="C23" s="463"/>
      <c r="D23" s="465" t="s">
        <v>327</v>
      </c>
      <c r="E23" s="148">
        <v>19475</v>
      </c>
      <c r="F23" s="157">
        <v>19333</v>
      </c>
      <c r="G23" s="157">
        <v>19573</v>
      </c>
      <c r="H23" s="157">
        <v>19048</v>
      </c>
      <c r="I23" s="157">
        <v>19269</v>
      </c>
      <c r="J23" s="157">
        <v>17962</v>
      </c>
      <c r="K23" s="157">
        <v>16382</v>
      </c>
      <c r="L23" s="157">
        <v>16004</v>
      </c>
      <c r="M23" s="157">
        <v>16416</v>
      </c>
      <c r="N23" s="157">
        <v>15934</v>
      </c>
      <c r="O23" s="157">
        <v>15852</v>
      </c>
      <c r="P23" s="157">
        <v>16578</v>
      </c>
      <c r="Q23" s="157" t="s">
        <v>387</v>
      </c>
      <c r="R23" s="415"/>
      <c r="S23" s="404"/>
      <c r="T23" s="431"/>
      <c r="U23" s="431"/>
      <c r="V23" s="800"/>
      <c r="W23" s="919"/>
      <c r="X23" s="431"/>
    </row>
    <row r="24" spans="1:24" ht="15" customHeight="1" x14ac:dyDescent="0.2">
      <c r="A24" s="404"/>
      <c r="B24" s="414"/>
      <c r="C24" s="200"/>
      <c r="D24" s="94" t="s">
        <v>214</v>
      </c>
      <c r="E24" s="148">
        <v>111503</v>
      </c>
      <c r="F24" s="157">
        <v>111531</v>
      </c>
      <c r="G24" s="157">
        <v>112752</v>
      </c>
      <c r="H24" s="157">
        <v>110580</v>
      </c>
      <c r="I24" s="157">
        <v>106552</v>
      </c>
      <c r="J24" s="157">
        <v>102708</v>
      </c>
      <c r="K24" s="157">
        <v>98664</v>
      </c>
      <c r="L24" s="157">
        <v>94473</v>
      </c>
      <c r="M24" s="157">
        <v>92870</v>
      </c>
      <c r="N24" s="157">
        <v>92365</v>
      </c>
      <c r="O24" s="157">
        <v>89538</v>
      </c>
      <c r="P24" s="157">
        <v>87430</v>
      </c>
      <c r="Q24" s="157" t="s">
        <v>387</v>
      </c>
      <c r="R24" s="415"/>
      <c r="S24" s="404"/>
      <c r="T24" s="431"/>
      <c r="U24" s="431"/>
      <c r="V24" s="800"/>
      <c r="W24" s="431"/>
      <c r="X24" s="431"/>
    </row>
    <row r="25" spans="1:24" ht="15" customHeight="1" x14ac:dyDescent="0.2">
      <c r="A25" s="404"/>
      <c r="B25" s="414"/>
      <c r="C25" s="200"/>
      <c r="D25" s="94" t="s">
        <v>162</v>
      </c>
      <c r="E25" s="148">
        <v>296826</v>
      </c>
      <c r="F25" s="157">
        <v>296648</v>
      </c>
      <c r="G25" s="157">
        <v>305545</v>
      </c>
      <c r="H25" s="157">
        <v>301386</v>
      </c>
      <c r="I25" s="157">
        <v>290458</v>
      </c>
      <c r="J25" s="157">
        <v>278239</v>
      </c>
      <c r="K25" s="157">
        <v>267072</v>
      </c>
      <c r="L25" s="157">
        <v>258847</v>
      </c>
      <c r="M25" s="157">
        <v>257254</v>
      </c>
      <c r="N25" s="157">
        <v>258581</v>
      </c>
      <c r="O25" s="157">
        <v>253410</v>
      </c>
      <c r="P25" s="157">
        <v>248976</v>
      </c>
      <c r="Q25" s="157" t="s">
        <v>387</v>
      </c>
      <c r="R25" s="415"/>
      <c r="S25" s="404"/>
      <c r="T25" s="431"/>
      <c r="U25" s="431"/>
      <c r="V25" s="800"/>
      <c r="W25" s="431"/>
      <c r="X25" s="431"/>
    </row>
    <row r="26" spans="1:24" ht="15" customHeight="1" x14ac:dyDescent="0.2">
      <c r="A26" s="404"/>
      <c r="B26" s="414"/>
      <c r="C26" s="200"/>
      <c r="D26" s="94" t="s">
        <v>215</v>
      </c>
      <c r="E26" s="148">
        <v>4182</v>
      </c>
      <c r="F26" s="157">
        <v>4084</v>
      </c>
      <c r="G26" s="157">
        <v>4201</v>
      </c>
      <c r="H26" s="157">
        <v>4176</v>
      </c>
      <c r="I26" s="157">
        <v>4285</v>
      </c>
      <c r="J26" s="157">
        <v>4194</v>
      </c>
      <c r="K26" s="157">
        <v>4299</v>
      </c>
      <c r="L26" s="157">
        <v>4439</v>
      </c>
      <c r="M26" s="157">
        <v>4620</v>
      </c>
      <c r="N26" s="157">
        <v>4597</v>
      </c>
      <c r="O26" s="157">
        <v>4573</v>
      </c>
      <c r="P26" s="157">
        <v>4320</v>
      </c>
      <c r="Q26" s="157" t="s">
        <v>387</v>
      </c>
      <c r="R26" s="415"/>
      <c r="S26" s="404"/>
      <c r="T26" s="431"/>
      <c r="U26" s="431"/>
      <c r="V26" s="800"/>
      <c r="W26" s="431"/>
      <c r="X26" s="431"/>
    </row>
    <row r="27" spans="1:24" ht="22.5" customHeight="1" x14ac:dyDescent="0.2">
      <c r="A27" s="404"/>
      <c r="B27" s="414"/>
      <c r="C27" s="573"/>
      <c r="D27" s="463" t="s">
        <v>226</v>
      </c>
      <c r="E27" s="148">
        <v>251352</v>
      </c>
      <c r="F27" s="157">
        <v>251001</v>
      </c>
      <c r="G27" s="157">
        <v>259965</v>
      </c>
      <c r="H27" s="157">
        <v>254414</v>
      </c>
      <c r="I27" s="157">
        <v>243481</v>
      </c>
      <c r="J27" s="157">
        <v>227265</v>
      </c>
      <c r="K27" s="157">
        <v>213448</v>
      </c>
      <c r="L27" s="157">
        <v>205256</v>
      </c>
      <c r="M27" s="157">
        <v>204613</v>
      </c>
      <c r="N27" s="157">
        <v>208638</v>
      </c>
      <c r="O27" s="157">
        <v>205494</v>
      </c>
      <c r="P27" s="157">
        <v>204695</v>
      </c>
      <c r="Q27" s="157">
        <v>210166</v>
      </c>
      <c r="R27" s="415"/>
      <c r="S27" s="404"/>
      <c r="T27" s="431"/>
      <c r="U27" s="834"/>
      <c r="V27" s="800"/>
      <c r="W27" s="431"/>
      <c r="X27" s="431"/>
    </row>
    <row r="28" spans="1:24" ht="15.75" customHeight="1" x14ac:dyDescent="0.2">
      <c r="A28" s="404"/>
      <c r="B28" s="414"/>
      <c r="C28" s="573"/>
      <c r="D28" s="463" t="s">
        <v>227</v>
      </c>
      <c r="E28" s="148">
        <v>235082</v>
      </c>
      <c r="F28" s="157">
        <v>231555</v>
      </c>
      <c r="G28" s="157">
        <v>234765</v>
      </c>
      <c r="H28" s="157">
        <v>233215</v>
      </c>
      <c r="I28" s="157">
        <v>227993</v>
      </c>
      <c r="J28" s="157">
        <v>223696</v>
      </c>
      <c r="K28" s="157">
        <v>218826</v>
      </c>
      <c r="L28" s="157">
        <v>212933</v>
      </c>
      <c r="M28" s="157">
        <v>211662</v>
      </c>
      <c r="N28" s="157">
        <v>209597</v>
      </c>
      <c r="O28" s="157">
        <v>205325</v>
      </c>
      <c r="P28" s="157">
        <v>199869</v>
      </c>
      <c r="Q28" s="157">
        <v>194459</v>
      </c>
      <c r="R28" s="415"/>
      <c r="S28" s="404"/>
      <c r="T28" s="431"/>
      <c r="U28" s="834"/>
      <c r="V28" s="800"/>
      <c r="W28" s="431"/>
      <c r="X28" s="431"/>
    </row>
    <row r="29" spans="1:24" ht="22.5" customHeight="1" x14ac:dyDescent="0.2">
      <c r="A29" s="404"/>
      <c r="B29" s="414"/>
      <c r="C29" s="573"/>
      <c r="D29" s="463" t="s">
        <v>228</v>
      </c>
      <c r="E29" s="148">
        <v>29674</v>
      </c>
      <c r="F29" s="157">
        <v>29516</v>
      </c>
      <c r="G29" s="157">
        <v>29692</v>
      </c>
      <c r="H29" s="157">
        <v>29350</v>
      </c>
      <c r="I29" s="157">
        <v>28913</v>
      </c>
      <c r="J29" s="157">
        <v>28439</v>
      </c>
      <c r="K29" s="157">
        <v>27569</v>
      </c>
      <c r="L29" s="157">
        <v>27129</v>
      </c>
      <c r="M29" s="157">
        <v>27126</v>
      </c>
      <c r="N29" s="157">
        <v>26829</v>
      </c>
      <c r="O29" s="157">
        <v>26290</v>
      </c>
      <c r="P29" s="157">
        <v>25993</v>
      </c>
      <c r="Q29" s="157">
        <v>25928</v>
      </c>
      <c r="R29" s="415"/>
      <c r="S29" s="404"/>
      <c r="T29" s="431"/>
      <c r="U29" s="431"/>
      <c r="V29" s="800"/>
      <c r="W29" s="431"/>
      <c r="X29" s="431"/>
    </row>
    <row r="30" spans="1:24" ht="15.75" customHeight="1" x14ac:dyDescent="0.2">
      <c r="A30" s="404"/>
      <c r="B30" s="414"/>
      <c r="C30" s="573"/>
      <c r="D30" s="463" t="s">
        <v>229</v>
      </c>
      <c r="E30" s="148">
        <v>96991</v>
      </c>
      <c r="F30" s="157">
        <v>97006</v>
      </c>
      <c r="G30" s="157">
        <v>97053</v>
      </c>
      <c r="H30" s="157">
        <v>95374</v>
      </c>
      <c r="I30" s="157">
        <v>92517</v>
      </c>
      <c r="J30" s="157">
        <v>89896</v>
      </c>
      <c r="K30" s="157">
        <v>86890</v>
      </c>
      <c r="L30" s="157">
        <v>84845</v>
      </c>
      <c r="M30" s="157">
        <v>84112</v>
      </c>
      <c r="N30" s="157">
        <v>82746</v>
      </c>
      <c r="O30" s="157">
        <v>79313</v>
      </c>
      <c r="P30" s="157">
        <v>77989</v>
      </c>
      <c r="Q30" s="157">
        <v>76932</v>
      </c>
      <c r="R30" s="415"/>
      <c r="S30" s="404"/>
      <c r="T30" s="431"/>
      <c r="U30" s="431"/>
      <c r="V30" s="800"/>
      <c r="W30" s="431"/>
      <c r="X30" s="431"/>
    </row>
    <row r="31" spans="1:24" ht="15.75" customHeight="1" x14ac:dyDescent="0.2">
      <c r="A31" s="404"/>
      <c r="B31" s="414"/>
      <c r="C31" s="573"/>
      <c r="D31" s="463" t="s">
        <v>230</v>
      </c>
      <c r="E31" s="148">
        <v>76421</v>
      </c>
      <c r="F31" s="157">
        <v>77648</v>
      </c>
      <c r="G31" s="157">
        <v>78917</v>
      </c>
      <c r="H31" s="157">
        <v>76977</v>
      </c>
      <c r="I31" s="157">
        <v>74409</v>
      </c>
      <c r="J31" s="157">
        <v>71497</v>
      </c>
      <c r="K31" s="157">
        <v>68837</v>
      </c>
      <c r="L31" s="157">
        <v>66317</v>
      </c>
      <c r="M31" s="157">
        <v>64972</v>
      </c>
      <c r="N31" s="157">
        <v>64436</v>
      </c>
      <c r="O31" s="157">
        <v>61896</v>
      </c>
      <c r="P31" s="157">
        <v>60600</v>
      </c>
      <c r="Q31" s="157">
        <v>59658</v>
      </c>
      <c r="R31" s="415"/>
      <c r="S31" s="404"/>
      <c r="T31" s="431"/>
      <c r="U31" s="431"/>
      <c r="V31" s="800"/>
      <c r="W31" s="431"/>
      <c r="X31" s="431"/>
    </row>
    <row r="32" spans="1:24" ht="15.75" customHeight="1" x14ac:dyDescent="0.2">
      <c r="A32" s="404"/>
      <c r="B32" s="414"/>
      <c r="C32" s="573"/>
      <c r="D32" s="463" t="s">
        <v>231</v>
      </c>
      <c r="E32" s="148">
        <v>93734</v>
      </c>
      <c r="F32" s="157">
        <v>93493</v>
      </c>
      <c r="G32" s="157">
        <v>97406</v>
      </c>
      <c r="H32" s="157">
        <v>96586</v>
      </c>
      <c r="I32" s="157">
        <v>93084</v>
      </c>
      <c r="J32" s="157">
        <v>88492</v>
      </c>
      <c r="K32" s="157">
        <v>83793</v>
      </c>
      <c r="L32" s="157">
        <v>80928</v>
      </c>
      <c r="M32" s="157">
        <v>79444</v>
      </c>
      <c r="N32" s="157">
        <v>79442</v>
      </c>
      <c r="O32" s="157">
        <v>76605</v>
      </c>
      <c r="P32" s="157">
        <v>76069</v>
      </c>
      <c r="Q32" s="157">
        <v>77482</v>
      </c>
      <c r="R32" s="415"/>
      <c r="S32" s="404"/>
      <c r="T32" s="431"/>
      <c r="U32" s="431"/>
      <c r="V32" s="800"/>
      <c r="W32" s="431"/>
      <c r="X32" s="431"/>
    </row>
    <row r="33" spans="1:24" ht="15.75" customHeight="1" x14ac:dyDescent="0.2">
      <c r="A33" s="404"/>
      <c r="B33" s="414"/>
      <c r="C33" s="573"/>
      <c r="D33" s="463" t="s">
        <v>232</v>
      </c>
      <c r="E33" s="148">
        <v>122582</v>
      </c>
      <c r="F33" s="157">
        <v>120339</v>
      </c>
      <c r="G33" s="157">
        <v>125338</v>
      </c>
      <c r="H33" s="157">
        <v>124673</v>
      </c>
      <c r="I33" s="157">
        <v>119826</v>
      </c>
      <c r="J33" s="157">
        <v>113204</v>
      </c>
      <c r="K33" s="157">
        <v>107862</v>
      </c>
      <c r="L33" s="157">
        <v>103367</v>
      </c>
      <c r="M33" s="157">
        <v>102705</v>
      </c>
      <c r="N33" s="157">
        <v>104230</v>
      </c>
      <c r="O33" s="157">
        <v>103983</v>
      </c>
      <c r="P33" s="157">
        <v>104573</v>
      </c>
      <c r="Q33" s="157">
        <v>106398</v>
      </c>
      <c r="R33" s="415"/>
      <c r="S33" s="404"/>
      <c r="T33" s="431"/>
      <c r="U33" s="431"/>
      <c r="V33" s="800"/>
      <c r="W33" s="431"/>
      <c r="X33" s="431"/>
    </row>
    <row r="34" spans="1:24" ht="15.75" customHeight="1" x14ac:dyDescent="0.2">
      <c r="A34" s="404"/>
      <c r="B34" s="414"/>
      <c r="C34" s="573"/>
      <c r="D34" s="463" t="s">
        <v>233</v>
      </c>
      <c r="E34" s="148">
        <v>67032</v>
      </c>
      <c r="F34" s="157">
        <v>64554</v>
      </c>
      <c r="G34" s="157">
        <v>66324</v>
      </c>
      <c r="H34" s="157">
        <v>64669</v>
      </c>
      <c r="I34" s="157">
        <v>62725</v>
      </c>
      <c r="J34" s="157">
        <v>59433</v>
      </c>
      <c r="K34" s="157">
        <v>57323</v>
      </c>
      <c r="L34" s="157">
        <v>55603</v>
      </c>
      <c r="M34" s="157">
        <v>57916</v>
      </c>
      <c r="N34" s="157">
        <v>60552</v>
      </c>
      <c r="O34" s="157">
        <v>62732</v>
      </c>
      <c r="P34" s="157">
        <v>59340</v>
      </c>
      <c r="Q34" s="157">
        <v>58227</v>
      </c>
      <c r="R34" s="415"/>
      <c r="S34" s="404"/>
      <c r="T34" s="431"/>
      <c r="U34" s="431"/>
      <c r="V34" s="803"/>
      <c r="W34" s="431"/>
      <c r="X34" s="431"/>
    </row>
    <row r="35" spans="1:24" ht="22.5" customHeight="1" x14ac:dyDescent="0.2">
      <c r="A35" s="404"/>
      <c r="B35" s="414"/>
      <c r="C35" s="573"/>
      <c r="D35" s="463" t="s">
        <v>186</v>
      </c>
      <c r="E35" s="148">
        <v>204855</v>
      </c>
      <c r="F35" s="157">
        <v>200792</v>
      </c>
      <c r="G35" s="157">
        <v>204270</v>
      </c>
      <c r="H35" s="157">
        <v>201561</v>
      </c>
      <c r="I35" s="157">
        <v>196144</v>
      </c>
      <c r="J35" s="157">
        <v>188127</v>
      </c>
      <c r="K35" s="157">
        <v>181396</v>
      </c>
      <c r="L35" s="157">
        <v>176798</v>
      </c>
      <c r="M35" s="157">
        <v>177206</v>
      </c>
      <c r="N35" s="157">
        <v>180525</v>
      </c>
      <c r="O35" s="157">
        <v>176992</v>
      </c>
      <c r="P35" s="157">
        <v>173654</v>
      </c>
      <c r="Q35" s="157">
        <v>171196</v>
      </c>
      <c r="R35" s="415"/>
      <c r="S35" s="404"/>
      <c r="T35" s="431"/>
      <c r="U35" s="431"/>
      <c r="V35" s="800"/>
      <c r="W35" s="431"/>
      <c r="X35" s="431"/>
    </row>
    <row r="36" spans="1:24" ht="15.75" customHeight="1" x14ac:dyDescent="0.2">
      <c r="A36" s="404"/>
      <c r="B36" s="414"/>
      <c r="C36" s="573"/>
      <c r="D36" s="463" t="s">
        <v>187</v>
      </c>
      <c r="E36" s="148">
        <v>81102</v>
      </c>
      <c r="F36" s="157">
        <v>82724</v>
      </c>
      <c r="G36" s="157">
        <v>85262</v>
      </c>
      <c r="H36" s="157">
        <v>83648</v>
      </c>
      <c r="I36" s="157">
        <v>80795</v>
      </c>
      <c r="J36" s="157">
        <v>77740</v>
      </c>
      <c r="K36" s="157">
        <v>75168</v>
      </c>
      <c r="L36" s="157">
        <v>72947</v>
      </c>
      <c r="M36" s="157">
        <v>73807</v>
      </c>
      <c r="N36" s="157">
        <v>73327</v>
      </c>
      <c r="O36" s="157">
        <v>71881</v>
      </c>
      <c r="P36" s="157">
        <v>69867</v>
      </c>
      <c r="Q36" s="157" t="s">
        <v>387</v>
      </c>
      <c r="R36" s="415"/>
      <c r="S36" s="404"/>
      <c r="T36" s="431"/>
      <c r="U36" s="431"/>
      <c r="V36" s="800"/>
      <c r="W36" s="431"/>
      <c r="X36" s="431"/>
    </row>
    <row r="37" spans="1:24" ht="15.75" customHeight="1" x14ac:dyDescent="0.2">
      <c r="A37" s="404"/>
      <c r="B37" s="414"/>
      <c r="C37" s="573"/>
      <c r="D37" s="463" t="s">
        <v>59</v>
      </c>
      <c r="E37" s="148">
        <v>115891</v>
      </c>
      <c r="F37" s="157">
        <v>113079</v>
      </c>
      <c r="G37" s="157">
        <v>117554</v>
      </c>
      <c r="H37" s="157">
        <v>118015</v>
      </c>
      <c r="I37" s="157">
        <v>114768</v>
      </c>
      <c r="J37" s="157">
        <v>111973</v>
      </c>
      <c r="K37" s="157">
        <v>108354</v>
      </c>
      <c r="L37" s="157">
        <v>104851</v>
      </c>
      <c r="M37" s="157">
        <v>102414</v>
      </c>
      <c r="N37" s="157">
        <v>102176</v>
      </c>
      <c r="O37" s="157">
        <v>99368</v>
      </c>
      <c r="P37" s="157">
        <v>96180</v>
      </c>
      <c r="Q37" s="157" t="s">
        <v>387</v>
      </c>
      <c r="R37" s="415"/>
      <c r="S37" s="404"/>
      <c r="T37" s="431"/>
      <c r="U37" s="431"/>
      <c r="V37" s="800"/>
      <c r="W37" s="431"/>
      <c r="X37" s="431"/>
    </row>
    <row r="38" spans="1:24" ht="15.75" customHeight="1" x14ac:dyDescent="0.2">
      <c r="A38" s="404"/>
      <c r="B38" s="414"/>
      <c r="C38" s="573"/>
      <c r="D38" s="463" t="s">
        <v>189</v>
      </c>
      <c r="E38" s="148">
        <v>31692</v>
      </c>
      <c r="F38" s="157">
        <v>31582</v>
      </c>
      <c r="G38" s="157">
        <v>32408</v>
      </c>
      <c r="H38" s="157">
        <v>31404</v>
      </c>
      <c r="I38" s="157">
        <v>30876</v>
      </c>
      <c r="J38" s="157">
        <v>29257</v>
      </c>
      <c r="K38" s="157">
        <v>27633</v>
      </c>
      <c r="L38" s="157">
        <v>26594</v>
      </c>
      <c r="M38" s="157">
        <v>26933</v>
      </c>
      <c r="N38" s="157">
        <v>26933</v>
      </c>
      <c r="O38" s="157">
        <v>26593</v>
      </c>
      <c r="P38" s="157">
        <v>27219</v>
      </c>
      <c r="Q38" s="157" t="s">
        <v>387</v>
      </c>
      <c r="R38" s="415"/>
      <c r="S38" s="404"/>
      <c r="V38" s="708"/>
    </row>
    <row r="39" spans="1:24" ht="15.75" customHeight="1" x14ac:dyDescent="0.2">
      <c r="A39" s="404"/>
      <c r="B39" s="414"/>
      <c r="C39" s="573"/>
      <c r="D39" s="463" t="s">
        <v>190</v>
      </c>
      <c r="E39" s="148">
        <v>22909</v>
      </c>
      <c r="F39" s="157">
        <v>24475</v>
      </c>
      <c r="G39" s="157">
        <v>25327</v>
      </c>
      <c r="H39" s="157">
        <v>23292</v>
      </c>
      <c r="I39" s="157">
        <v>19328</v>
      </c>
      <c r="J39" s="157">
        <v>15152</v>
      </c>
      <c r="K39" s="157">
        <v>11919</v>
      </c>
      <c r="L39" s="157">
        <v>10351</v>
      </c>
      <c r="M39" s="157">
        <v>9675</v>
      </c>
      <c r="N39" s="157">
        <v>9221</v>
      </c>
      <c r="O39" s="157">
        <v>10175</v>
      </c>
      <c r="P39" s="157">
        <v>11866</v>
      </c>
      <c r="Q39" s="157">
        <v>18427</v>
      </c>
      <c r="R39" s="415"/>
      <c r="S39" s="404"/>
      <c r="V39" s="708"/>
    </row>
    <row r="40" spans="1:24" ht="15.75" customHeight="1" x14ac:dyDescent="0.2">
      <c r="A40" s="404"/>
      <c r="B40" s="414"/>
      <c r="C40" s="573"/>
      <c r="D40" s="463" t="s">
        <v>130</v>
      </c>
      <c r="E40" s="148">
        <v>9621</v>
      </c>
      <c r="F40" s="157">
        <v>9611</v>
      </c>
      <c r="G40" s="157">
        <v>9613</v>
      </c>
      <c r="H40" s="157">
        <v>9611</v>
      </c>
      <c r="I40" s="157">
        <v>9592</v>
      </c>
      <c r="J40" s="157">
        <v>9588</v>
      </c>
      <c r="K40" s="157">
        <v>9503</v>
      </c>
      <c r="L40" s="157">
        <v>8967</v>
      </c>
      <c r="M40" s="157">
        <v>8898</v>
      </c>
      <c r="N40" s="157">
        <v>8779</v>
      </c>
      <c r="O40" s="157">
        <v>8704</v>
      </c>
      <c r="P40" s="157">
        <v>8677</v>
      </c>
      <c r="Q40" s="157">
        <v>8663</v>
      </c>
      <c r="R40" s="415"/>
      <c r="S40" s="404"/>
      <c r="V40" s="708"/>
    </row>
    <row r="41" spans="1:24" ht="15.75" customHeight="1" x14ac:dyDescent="0.2">
      <c r="A41" s="404"/>
      <c r="B41" s="414"/>
      <c r="C41" s="573"/>
      <c r="D41" s="463" t="s">
        <v>131</v>
      </c>
      <c r="E41" s="148">
        <v>20364</v>
      </c>
      <c r="F41" s="157">
        <v>20293</v>
      </c>
      <c r="G41" s="157">
        <v>20296</v>
      </c>
      <c r="H41" s="157">
        <v>20098</v>
      </c>
      <c r="I41" s="157">
        <v>19971</v>
      </c>
      <c r="J41" s="157">
        <v>19124</v>
      </c>
      <c r="K41" s="157">
        <v>18301</v>
      </c>
      <c r="L41" s="157">
        <v>17681</v>
      </c>
      <c r="M41" s="157">
        <v>17342</v>
      </c>
      <c r="N41" s="157">
        <v>17274</v>
      </c>
      <c r="O41" s="157">
        <v>17106</v>
      </c>
      <c r="P41" s="157">
        <v>17101</v>
      </c>
      <c r="Q41" s="157">
        <v>17092</v>
      </c>
      <c r="R41" s="415"/>
      <c r="S41" s="404"/>
      <c r="V41" s="708"/>
    </row>
    <row r="42" spans="1:24" s="618" customFormat="1" ht="22.5" customHeight="1" x14ac:dyDescent="0.2">
      <c r="A42" s="619"/>
      <c r="B42" s="620"/>
      <c r="C42" s="721" t="s">
        <v>290</v>
      </c>
      <c r="D42" s="721"/>
      <c r="E42" s="400"/>
      <c r="F42" s="401"/>
      <c r="G42" s="401"/>
      <c r="H42" s="401"/>
      <c r="I42" s="401"/>
      <c r="J42" s="401"/>
      <c r="K42" s="401"/>
      <c r="L42" s="401"/>
      <c r="M42" s="401"/>
      <c r="N42" s="401"/>
      <c r="O42" s="401"/>
      <c r="P42" s="401"/>
      <c r="Q42" s="401"/>
      <c r="R42" s="621"/>
      <c r="S42" s="619"/>
      <c r="V42" s="708"/>
    </row>
    <row r="43" spans="1:24" ht="15.75" customHeight="1" x14ac:dyDescent="0.2">
      <c r="A43" s="404"/>
      <c r="B43" s="414"/>
      <c r="C43" s="573"/>
      <c r="D43" s="720" t="s">
        <v>631</v>
      </c>
      <c r="E43" s="148">
        <v>48032</v>
      </c>
      <c r="F43" s="148">
        <v>46629</v>
      </c>
      <c r="G43" s="148">
        <v>49130</v>
      </c>
      <c r="H43" s="148">
        <v>49282</v>
      </c>
      <c r="I43" s="148">
        <v>47775</v>
      </c>
      <c r="J43" s="148">
        <v>45528</v>
      </c>
      <c r="K43" s="148">
        <v>43750</v>
      </c>
      <c r="L43" s="148">
        <v>41610</v>
      </c>
      <c r="M43" s="148">
        <v>40779</v>
      </c>
      <c r="N43" s="148">
        <v>40954</v>
      </c>
      <c r="O43" s="148">
        <v>40555</v>
      </c>
      <c r="P43" s="148">
        <v>40429</v>
      </c>
      <c r="Q43" s="157" t="s">
        <v>387</v>
      </c>
      <c r="R43" s="415"/>
      <c r="S43" s="404"/>
      <c r="V43" s="708"/>
    </row>
    <row r="44" spans="1:24" s="618" customFormat="1" ht="15.75" customHeight="1" x14ac:dyDescent="0.2">
      <c r="A44" s="619"/>
      <c r="B44" s="620"/>
      <c r="C44" s="622"/>
      <c r="D44" s="720" t="s">
        <v>633</v>
      </c>
      <c r="E44" s="148">
        <v>47599</v>
      </c>
      <c r="F44" s="148">
        <v>47443</v>
      </c>
      <c r="G44" s="148">
        <v>48612</v>
      </c>
      <c r="H44" s="148">
        <v>47722</v>
      </c>
      <c r="I44" s="148">
        <v>46500</v>
      </c>
      <c r="J44" s="148">
        <v>45015</v>
      </c>
      <c r="K44" s="148">
        <v>43657</v>
      </c>
      <c r="L44" s="148">
        <v>42422</v>
      </c>
      <c r="M44" s="148">
        <v>41748</v>
      </c>
      <c r="N44" s="148">
        <v>41430</v>
      </c>
      <c r="O44" s="148">
        <v>40521</v>
      </c>
      <c r="P44" s="148">
        <v>40326</v>
      </c>
      <c r="Q44" s="157" t="s">
        <v>387</v>
      </c>
      <c r="R44" s="621"/>
      <c r="S44" s="619"/>
      <c r="V44" s="708"/>
    </row>
    <row r="45" spans="1:24" ht="15.75" customHeight="1" x14ac:dyDescent="0.2">
      <c r="A45" s="404"/>
      <c r="B45" s="417"/>
      <c r="C45" s="573"/>
      <c r="D45" s="720" t="s">
        <v>632</v>
      </c>
      <c r="E45" s="148">
        <v>41317</v>
      </c>
      <c r="F45" s="148">
        <v>41766</v>
      </c>
      <c r="G45" s="148">
        <v>42542</v>
      </c>
      <c r="H45" s="148">
        <v>42213</v>
      </c>
      <c r="I45" s="148">
        <v>41026</v>
      </c>
      <c r="J45" s="148">
        <v>39577</v>
      </c>
      <c r="K45" s="148">
        <v>38282</v>
      </c>
      <c r="L45" s="148">
        <v>36721</v>
      </c>
      <c r="M45" s="148">
        <v>36094</v>
      </c>
      <c r="N45" s="148">
        <v>35535</v>
      </c>
      <c r="O45" s="148">
        <v>34461</v>
      </c>
      <c r="P45" s="148">
        <v>33683</v>
      </c>
      <c r="Q45" s="157" t="s">
        <v>387</v>
      </c>
      <c r="R45" s="415"/>
      <c r="S45" s="404"/>
      <c r="V45" s="708"/>
    </row>
    <row r="46" spans="1:24" ht="15.75" customHeight="1" x14ac:dyDescent="0.2">
      <c r="A46" s="404"/>
      <c r="B46" s="414"/>
      <c r="C46" s="573"/>
      <c r="D46" s="720" t="s">
        <v>634</v>
      </c>
      <c r="E46" s="148">
        <v>25604</v>
      </c>
      <c r="F46" s="148">
        <v>24870</v>
      </c>
      <c r="G46" s="148">
        <v>25706</v>
      </c>
      <c r="H46" s="148">
        <v>25550</v>
      </c>
      <c r="I46" s="148">
        <v>24919</v>
      </c>
      <c r="J46" s="148">
        <v>24077</v>
      </c>
      <c r="K46" s="148">
        <v>23168</v>
      </c>
      <c r="L46" s="148">
        <v>22400</v>
      </c>
      <c r="M46" s="148">
        <v>22287</v>
      </c>
      <c r="N46" s="148">
        <v>32272</v>
      </c>
      <c r="O46" s="148">
        <v>25036</v>
      </c>
      <c r="P46" s="148">
        <v>24645</v>
      </c>
      <c r="Q46" s="157" t="s">
        <v>387</v>
      </c>
      <c r="R46" s="415"/>
      <c r="S46" s="404"/>
      <c r="V46" s="708"/>
    </row>
    <row r="47" spans="1:24" ht="15.75" customHeight="1" x14ac:dyDescent="0.2">
      <c r="A47" s="404"/>
      <c r="B47" s="414"/>
      <c r="C47" s="573"/>
      <c r="D47" s="720" t="s">
        <v>635</v>
      </c>
      <c r="E47" s="148">
        <v>29246</v>
      </c>
      <c r="F47" s="148">
        <v>30212</v>
      </c>
      <c r="G47" s="148">
        <v>29904</v>
      </c>
      <c r="H47" s="148">
        <v>29022</v>
      </c>
      <c r="I47" s="148">
        <v>27464</v>
      </c>
      <c r="J47" s="148">
        <v>26235</v>
      </c>
      <c r="K47" s="148">
        <v>24998</v>
      </c>
      <c r="L47" s="148">
        <v>23835</v>
      </c>
      <c r="M47" s="148">
        <v>23425</v>
      </c>
      <c r="N47" s="148">
        <v>22882</v>
      </c>
      <c r="O47" s="148">
        <v>21694</v>
      </c>
      <c r="P47" s="148">
        <v>20795</v>
      </c>
      <c r="Q47" s="157" t="s">
        <v>387</v>
      </c>
      <c r="R47" s="415"/>
      <c r="S47" s="404"/>
      <c r="V47" s="708"/>
    </row>
    <row r="48" spans="1:24" s="418" customFormat="1" ht="22.5" customHeight="1" x14ac:dyDescent="0.2">
      <c r="A48" s="416"/>
      <c r="B48" s="417"/>
      <c r="C48" s="1521" t="s">
        <v>235</v>
      </c>
      <c r="D48" s="1522"/>
      <c r="E48" s="1522"/>
      <c r="F48" s="1522"/>
      <c r="G48" s="1522"/>
      <c r="H48" s="1522"/>
      <c r="I48" s="1522"/>
      <c r="J48" s="1522"/>
      <c r="K48" s="1522"/>
      <c r="L48" s="1522"/>
      <c r="M48" s="1522"/>
      <c r="N48" s="1522"/>
      <c r="O48" s="1522"/>
      <c r="P48" s="1522"/>
      <c r="Q48" s="1522"/>
      <c r="R48" s="443"/>
      <c r="S48" s="416"/>
      <c r="V48" s="708"/>
    </row>
    <row r="49" spans="1:22" s="418" customFormat="1" ht="13.5" customHeight="1" x14ac:dyDescent="0.2">
      <c r="A49" s="416"/>
      <c r="B49" s="417"/>
      <c r="C49" s="446" t="s">
        <v>431</v>
      </c>
      <c r="D49" s="623"/>
      <c r="E49" s="624"/>
      <c r="F49" s="417"/>
      <c r="G49" s="624"/>
      <c r="H49" s="623"/>
      <c r="I49" s="624"/>
      <c r="J49" s="858"/>
      <c r="K49" s="553"/>
      <c r="L49" s="623"/>
      <c r="M49" s="623"/>
      <c r="N49" s="623"/>
      <c r="O49" s="623"/>
      <c r="P49" s="623"/>
      <c r="Q49" s="623"/>
      <c r="R49" s="443"/>
      <c r="S49" s="416"/>
      <c r="V49" s="708"/>
    </row>
    <row r="50" spans="1:22" s="418" customFormat="1" ht="10.5" customHeight="1" x14ac:dyDescent="0.2">
      <c r="A50" s="416"/>
      <c r="B50" s="417"/>
      <c r="C50" s="1523" t="s">
        <v>388</v>
      </c>
      <c r="D50" s="1523"/>
      <c r="E50" s="1523"/>
      <c r="F50" s="1523"/>
      <c r="G50" s="1523"/>
      <c r="H50" s="1523"/>
      <c r="I50" s="1523"/>
      <c r="J50" s="1523"/>
      <c r="K50" s="1523"/>
      <c r="L50" s="1523"/>
      <c r="M50" s="1523"/>
      <c r="N50" s="1523"/>
      <c r="O50" s="1523"/>
      <c r="P50" s="1523"/>
      <c r="Q50" s="1523"/>
      <c r="R50" s="443"/>
      <c r="S50" s="416"/>
    </row>
    <row r="51" spans="1:22" x14ac:dyDescent="0.2">
      <c r="A51" s="404"/>
      <c r="B51" s="414"/>
      <c r="C51" s="414"/>
      <c r="D51" s="414"/>
      <c r="E51" s="414"/>
      <c r="F51" s="414"/>
      <c r="G51" s="414"/>
      <c r="H51" s="467"/>
      <c r="I51" s="467"/>
      <c r="J51" s="467"/>
      <c r="K51" s="467"/>
      <c r="L51" s="695"/>
      <c r="M51" s="414"/>
      <c r="N51" s="1524">
        <v>43070</v>
      </c>
      <c r="O51" s="1524"/>
      <c r="P51" s="1524"/>
      <c r="Q51" s="1524"/>
      <c r="R51" s="625">
        <v>11</v>
      </c>
      <c r="S51" s="404"/>
    </row>
    <row r="52" spans="1:22" x14ac:dyDescent="0.2">
      <c r="A52" s="431"/>
      <c r="B52" s="431"/>
      <c r="C52" s="431"/>
      <c r="D52" s="431"/>
      <c r="E52" s="431"/>
      <c r="G52" s="431"/>
      <c r="H52" s="431"/>
      <c r="I52" s="431"/>
      <c r="J52" s="431"/>
      <c r="K52" s="431"/>
      <c r="L52" s="431"/>
      <c r="M52" s="431"/>
      <c r="N52" s="431"/>
      <c r="O52" s="431"/>
      <c r="P52" s="431"/>
      <c r="Q52" s="431"/>
      <c r="R52" s="431"/>
      <c r="S52" s="431"/>
    </row>
  </sheetData>
  <mergeCells count="10">
    <mergeCell ref="C48:Q48"/>
    <mergeCell ref="C50:Q50"/>
    <mergeCell ref="N51:Q51"/>
    <mergeCell ref="B1:H1"/>
    <mergeCell ref="C5:D6"/>
    <mergeCell ref="C8:D8"/>
    <mergeCell ref="C15:D15"/>
    <mergeCell ref="C16:D16"/>
    <mergeCell ref="E6:F6"/>
    <mergeCell ref="G6:Q6"/>
  </mergeCells>
  <conditionalFormatting sqref="E7:Q7 V7">
    <cfRule type="cellIs" dxfId="13"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6populacao2</vt:lpstr>
      <vt:lpstr>7empregoINE2</vt:lpstr>
      <vt:lpstr>8desemprego_INE2</vt:lpstr>
      <vt:lpstr>9lay_off</vt:lpstr>
      <vt:lpstr>10desemprego_IEFP </vt:lpstr>
      <vt:lpstr>11desemprego_IEFP</vt:lpstr>
      <vt:lpstr>12fp_anexo C</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 '!Área_de_Impressão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'6populacao2'!Área_de_Impressão</vt:lpstr>
      <vt:lpstr>'7empregoINE2'!Área_de_Impressão</vt:lpstr>
      <vt:lpstr>'8desemprego_INE2'!Área_de_Impressão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2020-03-12T17:20:35Z</cp:lastPrinted>
  <dcterms:created xsi:type="dcterms:W3CDTF">2004-03-02T09:49:36Z</dcterms:created>
  <dcterms:modified xsi:type="dcterms:W3CDTF">2021-08-30T13:56:55Z</dcterms:modified>
</cp:coreProperties>
</file>